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M:\02 Sites\DistrictWide\Sustainability\ENERGY\RFQ_P Energy Mgmt Svcs\Appendix B - Reference Documents\"/>
    </mc:Choice>
  </mc:AlternateContent>
  <bookViews>
    <workbookView xWindow="0" yWindow="0" windowWidth="38400" windowHeight="16005"/>
  </bookViews>
  <sheets>
    <sheet name="PMT#8" sheetId="186" r:id="rId1"/>
    <sheet name="PMT#7" sheetId="185" r:id="rId2"/>
    <sheet name="PMT#6" sheetId="184" r:id="rId3"/>
    <sheet name="PMT#5" sheetId="183" r:id="rId4"/>
    <sheet name="PMT#4" sheetId="182" r:id="rId5"/>
    <sheet name="PMT#3" sheetId="181" r:id="rId6"/>
    <sheet name="PMT#2" sheetId="180" r:id="rId7"/>
    <sheet name="PMT#1" sheetId="178" r:id="rId8"/>
  </sheets>
  <definedNames>
    <definedName name="_xlnm.Print_Area" localSheetId="7">'PMT#1'!$C$10:$J$42,'PMT#1'!$L$10:$AJ$42</definedName>
    <definedName name="_xlnm.Print_Area" localSheetId="6">'PMT#2'!$C$10:$J$42,'PMT#2'!$L$10:$AJ$42</definedName>
    <definedName name="_xlnm.Print_Area" localSheetId="5">'PMT#3'!$C$10:$J$42,'PMT#3'!$L$10:$AJ$42</definedName>
    <definedName name="_xlnm.Print_Area" localSheetId="4">'PMT#4'!$C$10:$J$42,'PMT#4'!$L$10:$AJ$42</definedName>
    <definedName name="_xlnm.Print_Area" localSheetId="3">'PMT#5'!$C$10:$J$42,'PMT#5'!$L$10:$AJ$42</definedName>
    <definedName name="_xlnm.Print_Area" localSheetId="2">'PMT#6'!$C$10:$J$42,'PMT#6'!$L$10:$AJ$42</definedName>
    <definedName name="_xlnm.Print_Area" localSheetId="1">'PMT#7'!$C$10:$J$42,'PMT#7'!$L$10:$AJ$42</definedName>
    <definedName name="_xlnm.Print_Area" localSheetId="0">'PMT#8'!$C$10:$J$42,'PMT#8'!$L$10:$AJ$42</definedName>
    <definedName name="_xlnm.Print_Titles" localSheetId="7">'PMT#1'!$A:$A,'PMT#1'!$1:$9</definedName>
    <definedName name="_xlnm.Print_Titles" localSheetId="6">'PMT#2'!$A:$A,'PMT#2'!$1:$9</definedName>
    <definedName name="_xlnm.Print_Titles" localSheetId="5">'PMT#3'!$A:$A,'PMT#3'!$1:$9</definedName>
    <definedName name="_xlnm.Print_Titles" localSheetId="4">'PMT#4'!$A:$A,'PMT#4'!$1:$9</definedName>
    <definedName name="_xlnm.Print_Titles" localSheetId="3">'PMT#5'!$A:$A,'PMT#5'!$1:$9</definedName>
    <definedName name="_xlnm.Print_Titles" localSheetId="2">'PMT#6'!$A:$A,'PMT#6'!$1:$9</definedName>
    <definedName name="_xlnm.Print_Titles" localSheetId="1">'PMT#7'!$A:$A,'PMT#7'!$1:$9</definedName>
    <definedName name="_xlnm.Print_Titles" localSheetId="0">'PMT#8'!$A:$A,'PMT#8'!$1:$9</definedName>
  </definedNames>
  <calcPr calcId="191029"/>
</workbook>
</file>

<file path=xl/calcChain.xml><?xml version="1.0" encoding="utf-8"?>
<calcChain xmlns="http://schemas.openxmlformats.org/spreadsheetml/2006/main">
  <c r="D54" i="186" l="1"/>
  <c r="D53" i="186"/>
  <c r="D52" i="186"/>
  <c r="D55" i="186" s="1"/>
  <c r="G42" i="186"/>
  <c r="G45" i="186" s="1"/>
  <c r="D50" i="186" l="1"/>
  <c r="D46" i="186" l="1"/>
  <c r="V43" i="186"/>
  <c r="AH42" i="186"/>
  <c r="AF42" i="186"/>
  <c r="AD42" i="186"/>
  <c r="AB42" i="186"/>
  <c r="Z42" i="186"/>
  <c r="X42" i="186"/>
  <c r="V42" i="186"/>
  <c r="T42" i="186"/>
  <c r="R42" i="186"/>
  <c r="N42" i="186"/>
  <c r="L42" i="186"/>
  <c r="F42" i="186"/>
  <c r="AJ41" i="186"/>
  <c r="AI41" i="186"/>
  <c r="AJ40" i="186"/>
  <c r="AI40" i="186"/>
  <c r="AJ39" i="186"/>
  <c r="AI39" i="186"/>
  <c r="AJ38" i="186"/>
  <c r="AI38" i="186"/>
  <c r="AJ37" i="186"/>
  <c r="AI37" i="186"/>
  <c r="AJ36" i="186"/>
  <c r="AI36" i="186"/>
  <c r="AJ35" i="186"/>
  <c r="AI35" i="186"/>
  <c r="AJ34" i="186"/>
  <c r="AI34" i="186"/>
  <c r="AJ33" i="186"/>
  <c r="AI33" i="186"/>
  <c r="AJ32" i="186"/>
  <c r="AI32" i="186"/>
  <c r="AJ31" i="186"/>
  <c r="AI31" i="186"/>
  <c r="AJ30" i="186"/>
  <c r="AI30" i="186"/>
  <c r="AJ29" i="186"/>
  <c r="AI29" i="186"/>
  <c r="AJ28" i="186"/>
  <c r="AI28" i="186"/>
  <c r="AJ27" i="186"/>
  <c r="AI27" i="186"/>
  <c r="AJ26" i="186"/>
  <c r="AI26" i="186"/>
  <c r="AJ25" i="186"/>
  <c r="AI25" i="186"/>
  <c r="AJ24" i="186"/>
  <c r="AI24" i="186"/>
  <c r="AJ23" i="186"/>
  <c r="AI23" i="186"/>
  <c r="AJ22" i="186"/>
  <c r="AI22" i="186"/>
  <c r="AJ21" i="186"/>
  <c r="AI21" i="186"/>
  <c r="AJ20" i="186"/>
  <c r="AI20" i="186"/>
  <c r="AJ19" i="186"/>
  <c r="AI19" i="186"/>
  <c r="AJ18" i="186"/>
  <c r="AI18" i="186"/>
  <c r="AJ17" i="186"/>
  <c r="AI17" i="186"/>
  <c r="AJ16" i="186"/>
  <c r="AI16" i="186"/>
  <c r="AJ15" i="186"/>
  <c r="AI15" i="186"/>
  <c r="AJ14" i="186"/>
  <c r="AI14" i="186"/>
  <c r="AJ13" i="186"/>
  <c r="AI13" i="186"/>
  <c r="P12" i="186"/>
  <c r="P42" i="186" s="1"/>
  <c r="O12" i="186"/>
  <c r="AI12" i="186" s="1"/>
  <c r="AJ11" i="186"/>
  <c r="AJ10" i="186"/>
  <c r="AJ12" i="186" l="1"/>
  <c r="AJ42" i="186"/>
  <c r="D50" i="185"/>
  <c r="D48" i="185"/>
  <c r="V44" i="185"/>
  <c r="D49" i="185" l="1"/>
  <c r="G42" i="185"/>
  <c r="V43" i="185"/>
  <c r="D51" i="185" l="1"/>
  <c r="D45" i="185"/>
  <c r="D46" i="185" s="1"/>
  <c r="F42" i="185"/>
  <c r="AH42" i="185"/>
  <c r="AF42" i="185"/>
  <c r="AD42" i="185"/>
  <c r="AB42" i="185"/>
  <c r="Z42" i="185"/>
  <c r="X42" i="185"/>
  <c r="V42" i="185"/>
  <c r="V45" i="185" s="1"/>
  <c r="T42" i="185"/>
  <c r="R42" i="185"/>
  <c r="N42" i="185"/>
  <c r="L42" i="185"/>
  <c r="AJ41" i="185"/>
  <c r="AI41" i="185"/>
  <c r="AJ40" i="185"/>
  <c r="AI40" i="185"/>
  <c r="AJ39" i="185"/>
  <c r="AI39" i="185"/>
  <c r="AJ38" i="185"/>
  <c r="AI38" i="185"/>
  <c r="AJ37" i="185"/>
  <c r="AI37" i="185"/>
  <c r="AJ36" i="185"/>
  <c r="AI36" i="185"/>
  <c r="AJ35" i="185"/>
  <c r="AI35" i="185"/>
  <c r="AJ34" i="185"/>
  <c r="AI34" i="185"/>
  <c r="AJ33" i="185"/>
  <c r="AI33" i="185"/>
  <c r="AJ32" i="185"/>
  <c r="AI32" i="185"/>
  <c r="AJ31" i="185"/>
  <c r="AI31" i="185"/>
  <c r="AJ30" i="185"/>
  <c r="AI30" i="185"/>
  <c r="AJ29" i="185"/>
  <c r="AI29" i="185"/>
  <c r="AJ28" i="185"/>
  <c r="AI28" i="185"/>
  <c r="AJ27" i="185"/>
  <c r="AI27" i="185"/>
  <c r="AJ26" i="185"/>
  <c r="AI26" i="185"/>
  <c r="AJ25" i="185"/>
  <c r="AI25" i="185"/>
  <c r="AJ24" i="185"/>
  <c r="AI24" i="185"/>
  <c r="AJ23" i="185"/>
  <c r="AI23" i="185"/>
  <c r="AJ22" i="185"/>
  <c r="AI22" i="185"/>
  <c r="AJ21" i="185"/>
  <c r="AI21" i="185"/>
  <c r="AJ20" i="185"/>
  <c r="AI20" i="185"/>
  <c r="AJ19" i="185"/>
  <c r="AI19" i="185"/>
  <c r="AJ18" i="185"/>
  <c r="AI18" i="185"/>
  <c r="AJ17" i="185"/>
  <c r="AI17" i="185"/>
  <c r="AJ16" i="185"/>
  <c r="AI16" i="185"/>
  <c r="AJ15" i="185"/>
  <c r="AI15" i="185"/>
  <c r="AJ14" i="185"/>
  <c r="AI14" i="185"/>
  <c r="AJ13" i="185"/>
  <c r="AI13" i="185"/>
  <c r="AI12" i="185"/>
  <c r="P12" i="185"/>
  <c r="P42" i="185" s="1"/>
  <c r="O12" i="185"/>
  <c r="AJ11" i="185"/>
  <c r="AJ10" i="185"/>
  <c r="AJ12" i="185" l="1"/>
  <c r="AJ42" i="185"/>
  <c r="D47" i="184"/>
  <c r="D45" i="184"/>
  <c r="D48" i="184" s="1"/>
  <c r="AH42" i="184" l="1"/>
  <c r="AF42" i="184"/>
  <c r="AD42" i="184"/>
  <c r="AB42" i="184"/>
  <c r="Z42" i="184"/>
  <c r="X42" i="184"/>
  <c r="V42" i="184"/>
  <c r="T42" i="184"/>
  <c r="R42" i="184"/>
  <c r="N42" i="184"/>
  <c r="L42" i="184"/>
  <c r="AJ41" i="184"/>
  <c r="AI41" i="184"/>
  <c r="AJ40" i="184"/>
  <c r="AI40" i="184"/>
  <c r="AJ39" i="184"/>
  <c r="AI39" i="184"/>
  <c r="AJ38" i="184"/>
  <c r="AI38" i="184"/>
  <c r="AJ37" i="184"/>
  <c r="AI37" i="184"/>
  <c r="AJ36" i="184"/>
  <c r="AI36" i="184"/>
  <c r="AJ35" i="184"/>
  <c r="AI35" i="184"/>
  <c r="AJ34" i="184"/>
  <c r="AI34" i="184"/>
  <c r="AJ33" i="184"/>
  <c r="AI33" i="184"/>
  <c r="AJ32" i="184"/>
  <c r="AI32" i="184"/>
  <c r="AJ31" i="184"/>
  <c r="AI31" i="184"/>
  <c r="AJ30" i="184"/>
  <c r="AI30" i="184"/>
  <c r="AJ29" i="184"/>
  <c r="AI29" i="184"/>
  <c r="AJ28" i="184"/>
  <c r="AI28" i="184"/>
  <c r="AJ27" i="184"/>
  <c r="AI27" i="184"/>
  <c r="AJ26" i="184"/>
  <c r="AI26" i="184"/>
  <c r="AJ25" i="184"/>
  <c r="AI25" i="184"/>
  <c r="AJ24" i="184"/>
  <c r="AI24" i="184"/>
  <c r="AJ23" i="184"/>
  <c r="AI23" i="184"/>
  <c r="AJ22" i="184"/>
  <c r="AI22" i="184"/>
  <c r="AJ21" i="184"/>
  <c r="AI21" i="184"/>
  <c r="AJ20" i="184"/>
  <c r="AI20" i="184"/>
  <c r="AJ19" i="184"/>
  <c r="AI19" i="184"/>
  <c r="AJ18" i="184"/>
  <c r="AI18" i="184"/>
  <c r="AJ17" i="184"/>
  <c r="AI17" i="184"/>
  <c r="AJ16" i="184"/>
  <c r="AI16" i="184"/>
  <c r="AJ15" i="184"/>
  <c r="AI15" i="184"/>
  <c r="AJ14" i="184"/>
  <c r="AI14" i="184"/>
  <c r="AJ13" i="184"/>
  <c r="AI13" i="184"/>
  <c r="P12" i="184"/>
  <c r="P42" i="184" s="1"/>
  <c r="O12" i="184"/>
  <c r="AI12" i="184" s="1"/>
  <c r="AJ11" i="184"/>
  <c r="AJ10" i="184"/>
  <c r="AJ42" i="184" l="1"/>
  <c r="AJ12" i="184"/>
  <c r="D54" i="183"/>
  <c r="D53" i="183"/>
  <c r="D55" i="183" s="1"/>
  <c r="D48" i="183" l="1"/>
  <c r="D50" i="183"/>
  <c r="D49" i="183"/>
  <c r="D51" i="183"/>
  <c r="H36" i="183"/>
  <c r="D46" i="183" l="1"/>
  <c r="AH42" i="183"/>
  <c r="AF42" i="183"/>
  <c r="AD42" i="183"/>
  <c r="AB42" i="183"/>
  <c r="Z42" i="183"/>
  <c r="X42" i="183"/>
  <c r="V42" i="183"/>
  <c r="T42" i="183"/>
  <c r="N42" i="183"/>
  <c r="L42" i="183"/>
  <c r="G42" i="183"/>
  <c r="G45" i="183" s="1"/>
  <c r="AJ41" i="183"/>
  <c r="AI41" i="183"/>
  <c r="AJ40" i="183"/>
  <c r="AI40" i="183"/>
  <c r="H40" i="183"/>
  <c r="AJ39" i="183"/>
  <c r="AI39" i="183"/>
  <c r="AJ38" i="183"/>
  <c r="AI38" i="183"/>
  <c r="AJ37" i="183"/>
  <c r="AI37" i="183"/>
  <c r="AJ36" i="183"/>
  <c r="AI36" i="183"/>
  <c r="AJ35" i="183"/>
  <c r="AI35" i="183"/>
  <c r="AJ34" i="183"/>
  <c r="AI34" i="183"/>
  <c r="AJ33" i="183"/>
  <c r="AI33" i="183"/>
  <c r="AJ32" i="183"/>
  <c r="AI32" i="183"/>
  <c r="AJ31" i="183"/>
  <c r="AI31" i="183"/>
  <c r="AJ30" i="183"/>
  <c r="AI30" i="183"/>
  <c r="AJ29" i="183"/>
  <c r="AI29" i="183"/>
  <c r="AI28" i="183"/>
  <c r="AJ28" i="183"/>
  <c r="AJ27" i="183"/>
  <c r="AI27" i="183"/>
  <c r="AJ26" i="183"/>
  <c r="AI26" i="183"/>
  <c r="AJ25" i="183"/>
  <c r="AI25" i="183"/>
  <c r="AJ24" i="183"/>
  <c r="AI24" i="183"/>
  <c r="AI23" i="183"/>
  <c r="AJ23" i="183"/>
  <c r="AJ22" i="183"/>
  <c r="AI22" i="183"/>
  <c r="AJ21" i="183"/>
  <c r="AI21" i="183"/>
  <c r="AJ20" i="183"/>
  <c r="AI20" i="183"/>
  <c r="AJ19" i="183"/>
  <c r="AI19" i="183"/>
  <c r="AJ18" i="183"/>
  <c r="AI18" i="183"/>
  <c r="AJ17" i="183"/>
  <c r="AI17" i="183"/>
  <c r="AJ16" i="183"/>
  <c r="AI16" i="183"/>
  <c r="AJ15" i="183"/>
  <c r="AI15" i="183"/>
  <c r="AJ14" i="183"/>
  <c r="AI14" i="183"/>
  <c r="AJ13" i="183"/>
  <c r="AI13" i="183"/>
  <c r="P12" i="183"/>
  <c r="P42" i="183" s="1"/>
  <c r="O12" i="183"/>
  <c r="AJ10" i="183" l="1"/>
  <c r="AJ11" i="183"/>
  <c r="AI12" i="183"/>
  <c r="R42" i="183"/>
  <c r="AJ42" i="183" s="1"/>
  <c r="AJ12" i="183"/>
  <c r="C48" i="182"/>
  <c r="C47" i="182"/>
  <c r="R36" i="182"/>
  <c r="R37" i="182"/>
  <c r="R38" i="182"/>
  <c r="R39" i="182"/>
  <c r="R40" i="182"/>
  <c r="Q36" i="182"/>
  <c r="Q37" i="182"/>
  <c r="Q38" i="182"/>
  <c r="Q39" i="182"/>
  <c r="Q40" i="182"/>
  <c r="R35" i="182"/>
  <c r="Q35" i="182"/>
  <c r="R28" i="182"/>
  <c r="R29" i="182"/>
  <c r="R30" i="182"/>
  <c r="R31" i="182"/>
  <c r="R32" i="182"/>
  <c r="R33" i="182"/>
  <c r="Q28" i="182"/>
  <c r="Q29" i="182"/>
  <c r="Q30" i="182"/>
  <c r="Q31" i="182"/>
  <c r="Q32" i="182"/>
  <c r="Q33" i="182"/>
  <c r="R27" i="182"/>
  <c r="Q27" i="182"/>
  <c r="R24" i="182"/>
  <c r="Q24" i="182"/>
  <c r="R23" i="182"/>
  <c r="Q23" i="182"/>
  <c r="R11" i="182"/>
  <c r="R12" i="182"/>
  <c r="R13" i="182"/>
  <c r="R14" i="182"/>
  <c r="R15" i="182"/>
  <c r="R16" i="182"/>
  <c r="R17" i="182"/>
  <c r="R18" i="182"/>
  <c r="R19" i="182"/>
  <c r="Q11" i="182"/>
  <c r="Q12" i="182"/>
  <c r="Q13" i="182"/>
  <c r="Q14" i="182"/>
  <c r="Q15" i="182"/>
  <c r="Q16" i="182"/>
  <c r="Q17" i="182"/>
  <c r="Q18" i="182"/>
  <c r="Q19" i="182"/>
  <c r="R10" i="182"/>
  <c r="Q10" i="182"/>
  <c r="H40" i="182"/>
  <c r="C49" i="182" s="1"/>
  <c r="C50" i="182" s="1"/>
  <c r="H36" i="182"/>
  <c r="C45" i="182" l="1"/>
  <c r="AH42" i="182"/>
  <c r="AF42" i="182"/>
  <c r="AD42" i="182"/>
  <c r="AB42" i="182"/>
  <c r="Z42" i="182"/>
  <c r="X42" i="182"/>
  <c r="V42" i="182"/>
  <c r="T42" i="182"/>
  <c r="R42" i="182"/>
  <c r="N42" i="182"/>
  <c r="L42" i="182"/>
  <c r="G42" i="182"/>
  <c r="AJ41" i="182"/>
  <c r="AI41" i="182"/>
  <c r="AJ40" i="182"/>
  <c r="AI40" i="182"/>
  <c r="AJ39" i="182"/>
  <c r="AI39" i="182"/>
  <c r="AJ38" i="182"/>
  <c r="AI38" i="182"/>
  <c r="AJ37" i="182"/>
  <c r="AI37" i="182"/>
  <c r="AJ36" i="182"/>
  <c r="AI36" i="182"/>
  <c r="AJ35" i="182"/>
  <c r="AI35" i="182"/>
  <c r="AJ34" i="182"/>
  <c r="AI34" i="182"/>
  <c r="AJ33" i="182"/>
  <c r="AI33" i="182"/>
  <c r="AJ32" i="182"/>
  <c r="AI32" i="182"/>
  <c r="AJ31" i="182"/>
  <c r="AI31" i="182"/>
  <c r="AJ30" i="182"/>
  <c r="AI30" i="182"/>
  <c r="AJ29" i="182"/>
  <c r="AI29" i="182"/>
  <c r="AJ28" i="182"/>
  <c r="AI28" i="182"/>
  <c r="AJ27" i="182"/>
  <c r="AI27" i="182"/>
  <c r="AJ26" i="182"/>
  <c r="AI26" i="182"/>
  <c r="AJ25" i="182"/>
  <c r="AI25" i="182"/>
  <c r="AJ24" i="182"/>
  <c r="AI24" i="182"/>
  <c r="AJ23" i="182"/>
  <c r="AI23" i="182"/>
  <c r="AJ22" i="182"/>
  <c r="AI22" i="182"/>
  <c r="AJ21" i="182"/>
  <c r="AI21" i="182"/>
  <c r="AJ20" i="182"/>
  <c r="AI20" i="182"/>
  <c r="AJ19" i="182"/>
  <c r="AI19" i="182"/>
  <c r="AJ18" i="182"/>
  <c r="AI18" i="182"/>
  <c r="AJ17" i="182"/>
  <c r="AI17" i="182"/>
  <c r="AJ16" i="182"/>
  <c r="AI16" i="182"/>
  <c r="AJ15" i="182"/>
  <c r="AI15" i="182"/>
  <c r="AJ14" i="182"/>
  <c r="AI14" i="182"/>
  <c r="AJ13" i="182"/>
  <c r="AI13" i="182"/>
  <c r="P12" i="182"/>
  <c r="P42" i="182" s="1"/>
  <c r="O12" i="182"/>
  <c r="AI12" i="182" s="1"/>
  <c r="AJ11" i="182"/>
  <c r="AJ10" i="182"/>
  <c r="AJ12" i="182" l="1"/>
  <c r="AJ42" i="182"/>
  <c r="G47" i="181"/>
  <c r="E47" i="181" l="1"/>
  <c r="E49" i="181"/>
  <c r="E48" i="181"/>
  <c r="O12" i="181"/>
  <c r="P12" i="181"/>
  <c r="E50" i="181" l="1"/>
  <c r="G50" i="181" s="1"/>
  <c r="E45" i="181"/>
  <c r="I50" i="181" s="1"/>
  <c r="AH42" i="181"/>
  <c r="AF42" i="181"/>
  <c r="AD42" i="181"/>
  <c r="AB42" i="181"/>
  <c r="Z42" i="181"/>
  <c r="X42" i="181"/>
  <c r="V42" i="181"/>
  <c r="T42" i="181"/>
  <c r="R42" i="181"/>
  <c r="P42" i="181"/>
  <c r="N42" i="181"/>
  <c r="L42" i="181"/>
  <c r="G42" i="181"/>
  <c r="AJ41" i="181"/>
  <c r="AI41" i="181"/>
  <c r="AJ40" i="181"/>
  <c r="AI40" i="181"/>
  <c r="I40" i="181"/>
  <c r="AJ39" i="181"/>
  <c r="AI39" i="181"/>
  <c r="AJ38" i="181"/>
  <c r="AI38" i="181"/>
  <c r="AJ37" i="181"/>
  <c r="AI37" i="181"/>
  <c r="AJ36" i="181"/>
  <c r="AI36" i="181"/>
  <c r="I36" i="181"/>
  <c r="AJ35" i="181"/>
  <c r="AI35" i="181"/>
  <c r="I35" i="181"/>
  <c r="AJ34" i="181"/>
  <c r="AI34" i="181"/>
  <c r="AJ33" i="181"/>
  <c r="AI33" i="181"/>
  <c r="AJ32" i="181"/>
  <c r="AI32" i="181"/>
  <c r="AJ31" i="181"/>
  <c r="AI31" i="181"/>
  <c r="AJ30" i="181"/>
  <c r="AI30" i="181"/>
  <c r="AJ29" i="181"/>
  <c r="AI29" i="181"/>
  <c r="AJ28" i="181"/>
  <c r="AI28" i="181"/>
  <c r="AJ27" i="181"/>
  <c r="AI27" i="181"/>
  <c r="AJ26" i="181"/>
  <c r="AI26" i="181"/>
  <c r="AJ25" i="181"/>
  <c r="AI25" i="181"/>
  <c r="AJ24" i="181"/>
  <c r="AI24" i="181"/>
  <c r="AJ23" i="181"/>
  <c r="AI23" i="181"/>
  <c r="AJ22" i="181"/>
  <c r="AI22" i="181"/>
  <c r="AJ21" i="181"/>
  <c r="AI21" i="181"/>
  <c r="AJ20" i="181"/>
  <c r="AI20" i="181"/>
  <c r="AJ19" i="181"/>
  <c r="AI19" i="181"/>
  <c r="AJ18" i="181"/>
  <c r="AI18" i="181"/>
  <c r="AJ17" i="181"/>
  <c r="AI17" i="181"/>
  <c r="AJ16" i="181"/>
  <c r="AI16" i="181"/>
  <c r="AJ15" i="181"/>
  <c r="AI15" i="181"/>
  <c r="AJ14" i="181"/>
  <c r="AI14" i="181"/>
  <c r="AJ13" i="181"/>
  <c r="AI13" i="181"/>
  <c r="AJ12" i="181"/>
  <c r="AI12" i="181"/>
  <c r="AJ11" i="181"/>
  <c r="AJ10" i="181"/>
  <c r="AJ42" i="181" l="1"/>
  <c r="I42" i="181"/>
  <c r="G42" i="180"/>
  <c r="I35" i="180"/>
  <c r="N42" i="180"/>
  <c r="E45" i="180" l="1"/>
  <c r="E47" i="180" s="1"/>
  <c r="AH42" i="180"/>
  <c r="AF42" i="180"/>
  <c r="AD42" i="180"/>
  <c r="AB42" i="180"/>
  <c r="Z42" i="180"/>
  <c r="X42" i="180"/>
  <c r="V42" i="180"/>
  <c r="T42" i="180"/>
  <c r="R42" i="180"/>
  <c r="P42" i="180"/>
  <c r="L42" i="180"/>
  <c r="AJ41" i="180"/>
  <c r="AI41" i="180"/>
  <c r="AJ40" i="180"/>
  <c r="AI40" i="180"/>
  <c r="I40" i="180"/>
  <c r="AJ39" i="180"/>
  <c r="AI39" i="180"/>
  <c r="AJ38" i="180"/>
  <c r="AI38" i="180"/>
  <c r="AJ37" i="180"/>
  <c r="AI37" i="180"/>
  <c r="AJ36" i="180"/>
  <c r="AI36" i="180"/>
  <c r="I36" i="180"/>
  <c r="E48" i="180" s="1"/>
  <c r="AJ35" i="180"/>
  <c r="AI35" i="180"/>
  <c r="AJ34" i="180"/>
  <c r="AI34" i="180"/>
  <c r="AJ33" i="180"/>
  <c r="AI33" i="180"/>
  <c r="AJ32" i="180"/>
  <c r="AI32" i="180"/>
  <c r="AJ31" i="180"/>
  <c r="AI31" i="180"/>
  <c r="AJ30" i="180"/>
  <c r="AI30" i="180"/>
  <c r="AJ29" i="180"/>
  <c r="AI29" i="180"/>
  <c r="AJ28" i="180"/>
  <c r="AI28" i="180"/>
  <c r="AJ27" i="180"/>
  <c r="AI27" i="180"/>
  <c r="AJ26" i="180"/>
  <c r="AI26" i="180"/>
  <c r="AJ25" i="180"/>
  <c r="AI25" i="180"/>
  <c r="AJ24" i="180"/>
  <c r="AI24" i="180"/>
  <c r="AJ23" i="180"/>
  <c r="AI23" i="180"/>
  <c r="AJ22" i="180"/>
  <c r="AI22" i="180"/>
  <c r="AJ21" i="180"/>
  <c r="AI21" i="180"/>
  <c r="AJ20" i="180"/>
  <c r="AI20" i="180"/>
  <c r="AJ19" i="180"/>
  <c r="AI19" i="180"/>
  <c r="AJ18" i="180"/>
  <c r="AI18" i="180"/>
  <c r="AJ17" i="180"/>
  <c r="AI17" i="180"/>
  <c r="AJ16" i="180"/>
  <c r="AI16" i="180"/>
  <c r="AJ15" i="180"/>
  <c r="AI15" i="180"/>
  <c r="AJ14" i="180"/>
  <c r="AI14" i="180"/>
  <c r="AJ13" i="180"/>
  <c r="AI13" i="180"/>
  <c r="AJ12" i="180"/>
  <c r="AI12" i="180"/>
  <c r="AJ11" i="180"/>
  <c r="AJ10" i="180"/>
  <c r="I42" i="180" l="1"/>
  <c r="I44" i="180" s="1"/>
  <c r="E49" i="180"/>
  <c r="E50" i="180" s="1"/>
  <c r="AJ42" i="180"/>
  <c r="E52" i="178"/>
  <c r="E49" i="178" l="1"/>
  <c r="E48" i="178"/>
  <c r="E47" i="178"/>
  <c r="E50" i="178" s="1"/>
  <c r="I35" i="178"/>
  <c r="E45" i="178" l="1"/>
  <c r="AH42" i="178" l="1"/>
  <c r="AF42" i="178"/>
  <c r="AD42" i="178"/>
  <c r="AB42" i="178"/>
  <c r="Z42" i="178"/>
  <c r="X42" i="178"/>
  <c r="V42" i="178"/>
  <c r="T42" i="178"/>
  <c r="R42" i="178"/>
  <c r="P42" i="178"/>
  <c r="L42" i="178"/>
  <c r="AJ41" i="178"/>
  <c r="AI41" i="178"/>
  <c r="AJ40" i="178"/>
  <c r="AI40" i="178"/>
  <c r="I40" i="178"/>
  <c r="AJ39" i="178"/>
  <c r="AI39" i="178"/>
  <c r="AJ38" i="178"/>
  <c r="AI38" i="178"/>
  <c r="AJ37" i="178"/>
  <c r="AI37" i="178"/>
  <c r="AJ36" i="178"/>
  <c r="AI36" i="178"/>
  <c r="I36" i="178"/>
  <c r="AJ35" i="178"/>
  <c r="AI35" i="178"/>
  <c r="AJ34" i="178"/>
  <c r="AI34" i="178"/>
  <c r="AJ33" i="178"/>
  <c r="AI33" i="178"/>
  <c r="AJ32" i="178"/>
  <c r="AI32" i="178"/>
  <c r="AJ31" i="178"/>
  <c r="AI31" i="178"/>
  <c r="AJ30" i="178"/>
  <c r="AI30" i="178"/>
  <c r="AJ29" i="178"/>
  <c r="AI29" i="178"/>
  <c r="AJ28" i="178"/>
  <c r="AI28" i="178"/>
  <c r="AJ27" i="178"/>
  <c r="AI27" i="178"/>
  <c r="AJ26" i="178"/>
  <c r="AI26" i="178"/>
  <c r="AJ25" i="178"/>
  <c r="AI25" i="178"/>
  <c r="AJ24" i="178"/>
  <c r="AI24" i="178"/>
  <c r="AJ23" i="178"/>
  <c r="AI23" i="178"/>
  <c r="AJ22" i="178"/>
  <c r="AI22" i="178"/>
  <c r="AJ21" i="178"/>
  <c r="AI21" i="178"/>
  <c r="AJ20" i="178"/>
  <c r="AI20" i="178"/>
  <c r="AJ19" i="178"/>
  <c r="AI19" i="178"/>
  <c r="AJ18" i="178"/>
  <c r="AI18" i="178"/>
  <c r="AJ17" i="178"/>
  <c r="AI17" i="178"/>
  <c r="AJ16" i="178"/>
  <c r="AI16" i="178"/>
  <c r="AJ15" i="178"/>
  <c r="AI15" i="178"/>
  <c r="AJ14" i="178"/>
  <c r="AI14" i="178"/>
  <c r="AJ13" i="178"/>
  <c r="AI13" i="178"/>
  <c r="AJ12" i="178"/>
  <c r="AI12" i="178"/>
  <c r="AJ10" i="178" l="1"/>
  <c r="AJ11" i="178"/>
  <c r="I42" i="178"/>
  <c r="N42" i="178"/>
  <c r="AJ42" i="178" s="1"/>
</calcChain>
</file>

<file path=xl/comments1.xml><?xml version="1.0" encoding="utf-8"?>
<comments xmlns="http://schemas.openxmlformats.org/spreadsheetml/2006/main">
  <authors>
    <author>Windows User</author>
  </authors>
  <commentList>
    <comment ref="L39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Has a credit of $86.24.
New Bal $71.45
</t>
        </r>
      </text>
    </comment>
    <comment ref="R39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credir $49.85
</t>
        </r>
      </text>
    </comment>
    <comment ref="T39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credir $49.85
</t>
        </r>
      </text>
    </comment>
    <comment ref="V39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credir $49.85
</t>
        </r>
      </text>
    </comment>
  </commentList>
</comments>
</file>

<file path=xl/comments2.xml><?xml version="1.0" encoding="utf-8"?>
<comments xmlns="http://schemas.openxmlformats.org/spreadsheetml/2006/main">
  <authors>
    <author>Windows User</author>
  </authors>
  <commentList>
    <comment ref="L39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Has a credit of $86.24.
New Bal $71.45
</t>
        </r>
      </text>
    </comment>
    <comment ref="R39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credir $49.85
</t>
        </r>
      </text>
    </comment>
    <comment ref="T39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credir $49.85
</t>
        </r>
      </text>
    </comment>
    <comment ref="V39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credir $49.85
</t>
        </r>
      </text>
    </comment>
  </commentList>
</comments>
</file>

<file path=xl/comments3.xml><?xml version="1.0" encoding="utf-8"?>
<comments xmlns="http://schemas.openxmlformats.org/spreadsheetml/2006/main">
  <authors>
    <author>Windows User</author>
  </authors>
  <commentList>
    <comment ref="G39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credir $49.85
</t>
        </r>
      </text>
    </comment>
    <comment ref="L39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Has a credit of $86.24.
New Bal $71.45
</t>
        </r>
      </text>
    </comment>
    <comment ref="R39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credir $49.85
</t>
        </r>
      </text>
    </comment>
    <comment ref="T39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credir $49.85
</t>
        </r>
      </text>
    </comment>
    <comment ref="V39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credir $49.85
</t>
        </r>
      </text>
    </comment>
  </commentList>
</comments>
</file>

<file path=xl/comments4.xml><?xml version="1.0" encoding="utf-8"?>
<comments xmlns="http://schemas.openxmlformats.org/spreadsheetml/2006/main">
  <authors>
    <author>Windows User</author>
  </authors>
  <commentList>
    <comment ref="G39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credir $49.85
</t>
        </r>
      </text>
    </comment>
    <comment ref="L39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Has a credit of $86.24.
New Bal $71.45
</t>
        </r>
      </text>
    </comment>
    <comment ref="R39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credir $49.85
</t>
        </r>
      </text>
    </comment>
    <comment ref="T39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credir $49.85
</t>
        </r>
      </text>
    </comment>
  </commentList>
</comments>
</file>

<file path=xl/comments5.xml><?xml version="1.0" encoding="utf-8"?>
<comments xmlns="http://schemas.openxmlformats.org/spreadsheetml/2006/main">
  <authors>
    <author>Windows User</author>
  </authors>
  <commentList>
    <comment ref="G39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credir $49.85
</t>
        </r>
      </text>
    </comment>
    <comment ref="L39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Has a credit of $86.24.
New Bal $71.45
</t>
        </r>
      </text>
    </comment>
  </commentList>
</comments>
</file>

<file path=xl/comments6.xml><?xml version="1.0" encoding="utf-8"?>
<comments xmlns="http://schemas.openxmlformats.org/spreadsheetml/2006/main">
  <authors>
    <author>Windows User</author>
  </authors>
  <commentList>
    <comment ref="L39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Has a credit of $86.24.
New Bal $71.45
</t>
        </r>
      </text>
    </comment>
  </commentList>
</comments>
</file>

<file path=xl/comments7.xml><?xml version="1.0" encoding="utf-8"?>
<comments xmlns="http://schemas.openxmlformats.org/spreadsheetml/2006/main">
  <authors>
    <author>Windows User</author>
  </authors>
  <commentList>
    <comment ref="L39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Has a credit of $86.24.
New Bal $71.45
</t>
        </r>
      </text>
    </comment>
  </commentList>
</comments>
</file>

<file path=xl/comments8.xml><?xml version="1.0" encoding="utf-8"?>
<comments xmlns="http://schemas.openxmlformats.org/spreadsheetml/2006/main">
  <authors>
    <author>Windows User</author>
  </authors>
  <commentList>
    <comment ref="L39" authorId="0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Has a credit of $86.24.
New Bal $71.45
</t>
        </r>
      </text>
    </comment>
  </commentList>
</comments>
</file>

<file path=xl/sharedStrings.xml><?xml version="1.0" encoding="utf-8"?>
<sst xmlns="http://schemas.openxmlformats.org/spreadsheetml/2006/main" count="1627" uniqueCount="192">
  <si>
    <t xml:space="preserve">LCLN   </t>
  </si>
  <si>
    <t>THE GAS COMPANY</t>
  </si>
  <si>
    <t>P O BOX C</t>
  </si>
  <si>
    <t>MONTERY PARK, CA 91756</t>
  </si>
  <si>
    <t>UTILITY#</t>
  </si>
  <si>
    <t>GRNT</t>
  </si>
  <si>
    <t>MCKY</t>
  </si>
  <si>
    <t xml:space="preserve">PT DUME </t>
  </si>
  <si>
    <t>ADMS</t>
  </si>
  <si>
    <t>LCLN</t>
  </si>
  <si>
    <t>ADMIN BL</t>
  </si>
  <si>
    <t>WASH WS</t>
  </si>
  <si>
    <t>LOC</t>
  </si>
  <si>
    <t>THERMS</t>
  </si>
  <si>
    <t>AMOUNT</t>
  </si>
  <si>
    <t>GAS CO</t>
  </si>
  <si>
    <t>CREDIT</t>
  </si>
  <si>
    <t>TOTAL</t>
  </si>
  <si>
    <t>RESOURCEFUNCTN GOAL OBJ LOC</t>
  </si>
  <si>
    <t>01-00000-0-00000-82000-5510-060-2601</t>
  </si>
  <si>
    <t>Wash WS</t>
  </si>
  <si>
    <t>12-61050-0-85000-82000-5510-070-2700</t>
  </si>
  <si>
    <t xml:space="preserve">FKLN </t>
  </si>
  <si>
    <t xml:space="preserve">LCLN CC </t>
  </si>
  <si>
    <t xml:space="preserve">OLY </t>
  </si>
  <si>
    <t xml:space="preserve">RGRS  </t>
  </si>
  <si>
    <t xml:space="preserve">TRNSP </t>
  </si>
  <si>
    <t xml:space="preserve">MUIR/SMASH </t>
  </si>
  <si>
    <t xml:space="preserve">LCLN  </t>
  </si>
  <si>
    <t xml:space="preserve">MALIBU  </t>
  </si>
  <si>
    <t xml:space="preserve">WEBS  </t>
  </si>
  <si>
    <t xml:space="preserve">WASH WS     </t>
  </si>
  <si>
    <t xml:space="preserve">CABR  </t>
  </si>
  <si>
    <t xml:space="preserve">SAMO  </t>
  </si>
  <si>
    <t xml:space="preserve">ADMS  </t>
  </si>
  <si>
    <t>WASH WS Growing Pl</t>
  </si>
  <si>
    <t xml:space="preserve"> </t>
  </si>
  <si>
    <t>PHONE:(800) 427-2000</t>
  </si>
  <si>
    <t>SUNSET PK CHURCH</t>
  </si>
  <si>
    <t xml:space="preserve">RSLT  </t>
  </si>
  <si>
    <t xml:space="preserve">RSLT </t>
  </si>
  <si>
    <t>EDSN-1</t>
  </si>
  <si>
    <t>EDSN -2</t>
  </si>
  <si>
    <t>EDSN-3</t>
  </si>
  <si>
    <t>144 477 0742</t>
  </si>
  <si>
    <t>020 704 6800</t>
  </si>
  <si>
    <t>020 404 6000</t>
  </si>
  <si>
    <t>031 403 8900</t>
  </si>
  <si>
    <t>033 503 8900</t>
  </si>
  <si>
    <t>106 703 7000</t>
  </si>
  <si>
    <t>2402 Virginia Ave</t>
  </si>
  <si>
    <t>2400 Montana Ave</t>
  </si>
  <si>
    <t>2368 Pearl Street</t>
  </si>
  <si>
    <t>2425 16th Street</t>
  </si>
  <si>
    <t>1651 16 th Street</t>
  </si>
  <si>
    <t>138 304 8200</t>
  </si>
  <si>
    <t>016 204 6700</t>
  </si>
  <si>
    <t>30237 Morning View Drive</t>
  </si>
  <si>
    <t>153 298 3611</t>
  </si>
  <si>
    <t>2426 6th Street</t>
  </si>
  <si>
    <t>077 703 7900</t>
  </si>
  <si>
    <t>415 1/2 Ashland Ave, Santa Monica, CA 90405</t>
  </si>
  <si>
    <t>086 603 8000</t>
  </si>
  <si>
    <t>1403 California Avenue</t>
  </si>
  <si>
    <t>105 503 8000</t>
  </si>
  <si>
    <t>1501 California Avenue</t>
  </si>
  <si>
    <t>107 603 8000</t>
  </si>
  <si>
    <t>128 603 8000</t>
  </si>
  <si>
    <t>1532 California Avenue</t>
  </si>
  <si>
    <t>012 004 6700</t>
  </si>
  <si>
    <t>30215 Morning View Drive</t>
  </si>
  <si>
    <t>088 004 2100</t>
  </si>
  <si>
    <t>2401 Santa Monica Blvd.</t>
  </si>
  <si>
    <t>090 104 2100</t>
  </si>
  <si>
    <t>116 904 7000</t>
  </si>
  <si>
    <t>6955 Fernhill Drive</t>
  </si>
  <si>
    <t>191 403 6400</t>
  </si>
  <si>
    <t>801 Montana</t>
  </si>
  <si>
    <t>201 504 1200</t>
  </si>
  <si>
    <t>751 Ocean Park Blvd.</t>
  </si>
  <si>
    <t>118 703 1200</t>
  </si>
  <si>
    <t>1817 7th Street</t>
  </si>
  <si>
    <t>189 303 6400</t>
  </si>
  <si>
    <t>070 503 5367</t>
  </si>
  <si>
    <t>3602 Winter Canyon</t>
  </si>
  <si>
    <t>163 504 8500</t>
  </si>
  <si>
    <t>2345 14th Street</t>
  </si>
  <si>
    <t>121 803 8000</t>
  </si>
  <si>
    <t>167 103 4200</t>
  </si>
  <si>
    <t>1666 19th St, Santa Monica, CA 90404</t>
  </si>
  <si>
    <t>PYMT</t>
  </si>
  <si>
    <t>PURCHASE ORDER</t>
  </si>
  <si>
    <t>169 303 6900</t>
  </si>
  <si>
    <t>171 403 6900</t>
  </si>
  <si>
    <t xml:space="preserve">Usage </t>
  </si>
  <si>
    <t>Usage</t>
  </si>
  <si>
    <t>Pmt #1</t>
  </si>
  <si>
    <t>Pmt #2</t>
  </si>
  <si>
    <t>Pmt #3</t>
  </si>
  <si>
    <t>Pmt #4</t>
  </si>
  <si>
    <t>Pmt #5</t>
  </si>
  <si>
    <t>Pmt #6</t>
  </si>
  <si>
    <t>Pmt #7</t>
  </si>
  <si>
    <t>Pmt #8</t>
  </si>
  <si>
    <t>Pmt #9</t>
  </si>
  <si>
    <t>Pmt #10</t>
  </si>
  <si>
    <t>Pmt #11</t>
  </si>
  <si>
    <t>Pmt #12</t>
  </si>
  <si>
    <t>PMTS</t>
  </si>
  <si>
    <t>USAGE</t>
  </si>
  <si>
    <t>119 703 8000</t>
  </si>
  <si>
    <t>117 603 8000</t>
  </si>
  <si>
    <t xml:space="preserve">018 304 6700 </t>
  </si>
  <si>
    <t xml:space="preserve">155 104 8500 </t>
  </si>
  <si>
    <t>1515 Maple St., SM</t>
  </si>
  <si>
    <t>2802 4th St., SM</t>
  </si>
  <si>
    <t>PMT</t>
  </si>
  <si>
    <t>DATE</t>
  </si>
  <si>
    <t>01-00000-0-00000-82000-5510-058-2580</t>
  </si>
  <si>
    <t>PAYMENT # 1</t>
  </si>
  <si>
    <t>SY 2019-2020</t>
  </si>
  <si>
    <t>VENDOR: 42603</t>
  </si>
  <si>
    <t>06/25/19-07/25/19</t>
  </si>
  <si>
    <t>06/18/19-07/18/19</t>
  </si>
  <si>
    <t>06/27/19-07/19/19</t>
  </si>
  <si>
    <t>20*161</t>
  </si>
  <si>
    <t>06/27/19-07/29/19</t>
  </si>
  <si>
    <t>07/01/19-07/31/19</t>
  </si>
  <si>
    <t>07/18/19-08/16/19</t>
  </si>
  <si>
    <t>07/29/19-08/27/19</t>
  </si>
  <si>
    <t>07/29/19-08/2719</t>
  </si>
  <si>
    <t>07/29/19-0/27/19</t>
  </si>
  <si>
    <t>07/31/19-08/29/19</t>
  </si>
  <si>
    <t>08/16/19-09/17/19</t>
  </si>
  <si>
    <t>09/03/19/10/02/19</t>
  </si>
  <si>
    <t>08/27/19-09/26/19</t>
  </si>
  <si>
    <t>08/29/19-09/30/19</t>
  </si>
  <si>
    <t>08/23/19-09/24/19</t>
  </si>
  <si>
    <t>PMT#3B</t>
  </si>
  <si>
    <t>09/17/19-10/16/19</t>
  </si>
  <si>
    <t>PMT#4A</t>
  </si>
  <si>
    <t>09/26/19-10/25/19</t>
  </si>
  <si>
    <t>06/26/19-10/25/19</t>
  </si>
  <si>
    <t>09/24/19-10/23/19</t>
  </si>
  <si>
    <t>09/30/19-10/19/19</t>
  </si>
  <si>
    <t>PMT#4B</t>
  </si>
  <si>
    <t>10/02/19-10/31/19</t>
  </si>
  <si>
    <t>10/16/19-11/15/19</t>
  </si>
  <si>
    <t>PMT 5A</t>
  </si>
  <si>
    <t>10/25/19-11/26/19</t>
  </si>
  <si>
    <t>PMT#5B</t>
  </si>
  <si>
    <t>10/31/19-12/03/19</t>
  </si>
  <si>
    <t>10/23/19-11/22/19</t>
  </si>
  <si>
    <t>PMT#5C</t>
  </si>
  <si>
    <t>11/22/19-12/23/19</t>
  </si>
  <si>
    <t>11/26/19-12/27/19</t>
  </si>
  <si>
    <t>11/15/19-12/17/19</t>
  </si>
  <si>
    <t>12/03/19-01/04/20</t>
  </si>
  <si>
    <t>11/30/19-01/02/20</t>
  </si>
  <si>
    <t>11/26/19-12/2719</t>
  </si>
  <si>
    <t>11/296/19-12/27/19</t>
  </si>
  <si>
    <t>12/17/19-01/16/20</t>
  </si>
  <si>
    <t>PMT#7A</t>
  </si>
  <si>
    <t>01/04/20-02/03/20</t>
  </si>
  <si>
    <t>12/27/19-01/28/20</t>
  </si>
  <si>
    <t>12/27/19-02/03/20</t>
  </si>
  <si>
    <t>PMT#7B</t>
  </si>
  <si>
    <t>01/02/20-01/30/20</t>
  </si>
  <si>
    <t>12/23/19-01/24/20</t>
  </si>
  <si>
    <t>01/16/20-02/18/20</t>
  </si>
  <si>
    <t>PMT#8A</t>
  </si>
  <si>
    <t>01/2/20-02/27/20</t>
  </si>
  <si>
    <t>01/24/20-02/25/20</t>
  </si>
  <si>
    <t>PMT#8B</t>
  </si>
  <si>
    <t>01/28/20-02/27/20</t>
  </si>
  <si>
    <t>PMT#1</t>
  </si>
  <si>
    <t>PMT#2</t>
  </si>
  <si>
    <t>PMT#3</t>
  </si>
  <si>
    <t>PMT#4</t>
  </si>
  <si>
    <t>PMT#5</t>
  </si>
  <si>
    <t>PMT#6</t>
  </si>
  <si>
    <t>PMT#7</t>
  </si>
  <si>
    <t>PMT#8</t>
  </si>
  <si>
    <t>PMT#9</t>
  </si>
  <si>
    <t>PMT#10</t>
  </si>
  <si>
    <t>PMT#11</t>
  </si>
  <si>
    <t>PMT#12</t>
  </si>
  <si>
    <t>01/28/20/02/27/20</t>
  </si>
  <si>
    <t>01/30/20-03/02/20</t>
  </si>
  <si>
    <t>PMT#8C</t>
  </si>
  <si>
    <t>02/03/20-03/04/20</t>
  </si>
  <si>
    <t>PMT#8D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</si>
</sst>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;[Red]0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rgb="FF0070C0"/>
      <name val="Arial"/>
      <family val="2"/>
    </font>
    <font>
      <sz val="10"/>
      <color rgb="FF660066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3" tint="0.39997558519241921"/>
      <name val="Arial"/>
      <family val="2"/>
    </font>
    <font>
      <sz val="10"/>
      <color theme="5" tint="-0.499984740745262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379">
    <xf numFmtId="0" fontId="0" fillId="0" borderId="0" xfId="0"/>
    <xf numFmtId="43" fontId="1" fillId="0" borderId="0" xfId="1" applyFont="1" applyFill="1"/>
    <xf numFmtId="0" fontId="1" fillId="0" borderId="0" xfId="0" applyFont="1" applyFill="1"/>
    <xf numFmtId="43" fontId="1" fillId="0" borderId="0" xfId="1" applyNumberFormat="1" applyFont="1" applyFill="1"/>
    <xf numFmtId="43" fontId="1" fillId="0" borderId="0" xfId="1" applyFont="1" applyFill="1" applyBorder="1"/>
    <xf numFmtId="14" fontId="1" fillId="0" borderId="0" xfId="0" applyNumberFormat="1" applyFont="1" applyFill="1"/>
    <xf numFmtId="0" fontId="1" fillId="0" borderId="4" xfId="0" applyFont="1" applyFill="1" applyBorder="1"/>
    <xf numFmtId="43" fontId="1" fillId="0" borderId="5" xfId="1" applyFont="1" applyFill="1" applyBorder="1"/>
    <xf numFmtId="43" fontId="1" fillId="0" borderId="8" xfId="1" applyNumberFormat="1" applyFont="1" applyFill="1" applyBorder="1"/>
    <xf numFmtId="43" fontId="1" fillId="0" borderId="9" xfId="1" applyNumberFormat="1" applyFont="1" applyFill="1" applyBorder="1"/>
    <xf numFmtId="43" fontId="1" fillId="0" borderId="6" xfId="1" applyNumberFormat="1" applyFont="1" applyFill="1" applyBorder="1"/>
    <xf numFmtId="43" fontId="1" fillId="0" borderId="4" xfId="1" applyFont="1" applyFill="1" applyBorder="1"/>
    <xf numFmtId="0" fontId="1" fillId="0" borderId="10" xfId="0" applyFont="1" applyFill="1" applyBorder="1"/>
    <xf numFmtId="0" fontId="1" fillId="0" borderId="8" xfId="0" applyFont="1" applyFill="1" applyBorder="1"/>
    <xf numFmtId="43" fontId="1" fillId="0" borderId="2" xfId="1" applyFont="1" applyFill="1" applyBorder="1"/>
    <xf numFmtId="43" fontId="1" fillId="0" borderId="3" xfId="1" applyFont="1" applyFill="1" applyBorder="1"/>
    <xf numFmtId="43" fontId="1" fillId="0" borderId="10" xfId="1" applyFont="1" applyFill="1" applyBorder="1"/>
    <xf numFmtId="43" fontId="1" fillId="0" borderId="10" xfId="1" applyNumberFormat="1" applyFont="1" applyFill="1" applyBorder="1"/>
    <xf numFmtId="43" fontId="1" fillId="0" borderId="9" xfId="1" applyFont="1" applyFill="1" applyBorder="1"/>
    <xf numFmtId="43" fontId="1" fillId="0" borderId="8" xfId="1" applyFont="1" applyFill="1" applyBorder="1"/>
    <xf numFmtId="0" fontId="0" fillId="0" borderId="0" xfId="0" applyFill="1"/>
    <xf numFmtId="0" fontId="7" fillId="0" borderId="4" xfId="0" applyFont="1" applyFill="1" applyBorder="1"/>
    <xf numFmtId="43" fontId="7" fillId="0" borderId="5" xfId="1" applyFont="1" applyFill="1" applyBorder="1"/>
    <xf numFmtId="43" fontId="7" fillId="0" borderId="0" xfId="1" applyFont="1" applyFill="1" applyBorder="1"/>
    <xf numFmtId="43" fontId="7" fillId="0" borderId="4" xfId="1" applyFont="1" applyFill="1" applyBorder="1"/>
    <xf numFmtId="44" fontId="1" fillId="0" borderId="0" xfId="2" applyFont="1" applyFill="1"/>
    <xf numFmtId="44" fontId="1" fillId="0" borderId="7" xfId="2" applyFont="1" applyFill="1" applyBorder="1"/>
    <xf numFmtId="44" fontId="1" fillId="0" borderId="9" xfId="2" applyFont="1" applyFill="1" applyBorder="1"/>
    <xf numFmtId="43" fontId="1" fillId="0" borderId="14" xfId="1" applyFont="1" applyFill="1" applyBorder="1"/>
    <xf numFmtId="0" fontId="7" fillId="0" borderId="6" xfId="0" applyFont="1" applyFill="1" applyBorder="1"/>
    <xf numFmtId="43" fontId="7" fillId="0" borderId="7" xfId="1" applyFont="1" applyFill="1" applyBorder="1"/>
    <xf numFmtId="43" fontId="7" fillId="0" borderId="6" xfId="1" applyFont="1" applyFill="1" applyBorder="1"/>
    <xf numFmtId="43" fontId="0" fillId="0" borderId="0" xfId="1" applyFont="1" applyFill="1"/>
    <xf numFmtId="37" fontId="1" fillId="0" borderId="0" xfId="0" applyNumberFormat="1" applyFont="1" applyFill="1"/>
    <xf numFmtId="0" fontId="7" fillId="0" borderId="0" xfId="0" applyFont="1" applyFill="1"/>
    <xf numFmtId="43" fontId="7" fillId="0" borderId="0" xfId="1" applyFont="1" applyFill="1"/>
    <xf numFmtId="37" fontId="7" fillId="0" borderId="0" xfId="0" applyNumberFormat="1" applyFont="1" applyFill="1"/>
    <xf numFmtId="0" fontId="2" fillId="0" borderId="0" xfId="0" applyFont="1" applyFill="1"/>
    <xf numFmtId="0" fontId="6" fillId="0" borderId="0" xfId="0" applyFont="1" applyFill="1"/>
    <xf numFmtId="0" fontId="9" fillId="0" borderId="0" xfId="0" applyFont="1" applyFill="1"/>
    <xf numFmtId="0" fontId="0" fillId="0" borderId="8" xfId="0" applyFill="1" applyBorder="1"/>
    <xf numFmtId="0" fontId="0" fillId="0" borderId="10" xfId="0" applyFill="1" applyBorder="1"/>
    <xf numFmtId="0" fontId="0" fillId="0" borderId="14" xfId="0" applyFill="1" applyBorder="1"/>
    <xf numFmtId="14" fontId="0" fillId="0" borderId="14" xfId="0" applyNumberFormat="1" applyFill="1" applyBorder="1"/>
    <xf numFmtId="44" fontId="1" fillId="0" borderId="14" xfId="2" applyFont="1" applyFill="1" applyBorder="1"/>
    <xf numFmtId="0" fontId="1" fillId="0" borderId="9" xfId="0" applyFont="1" applyFill="1" applyBorder="1"/>
    <xf numFmtId="17" fontId="1" fillId="0" borderId="10" xfId="0" applyNumberFormat="1" applyFont="1" applyFill="1" applyBorder="1"/>
    <xf numFmtId="0" fontId="0" fillId="0" borderId="1" xfId="0" applyFill="1" applyBorder="1"/>
    <xf numFmtId="14" fontId="0" fillId="0" borderId="1" xfId="0" applyNumberFormat="1" applyFill="1" applyBorder="1"/>
    <xf numFmtId="44" fontId="0" fillId="0" borderId="1" xfId="2" applyFont="1" applyFill="1" applyBorder="1"/>
    <xf numFmtId="0" fontId="0" fillId="0" borderId="13" xfId="0" applyFill="1" applyBorder="1"/>
    <xf numFmtId="37" fontId="1" fillId="0" borderId="0" xfId="1" applyNumberFormat="1" applyFont="1" applyFill="1"/>
    <xf numFmtId="0" fontId="1" fillId="0" borderId="1" xfId="0" applyFont="1" applyFill="1" applyBorder="1"/>
    <xf numFmtId="17" fontId="1" fillId="0" borderId="8" xfId="0" applyNumberFormat="1" applyFont="1" applyFill="1" applyBorder="1" applyAlignment="1">
      <alignment horizontal="center"/>
    </xf>
    <xf numFmtId="164" fontId="9" fillId="0" borderId="0" xfId="3" applyNumberFormat="1" applyFont="1" applyFill="1"/>
    <xf numFmtId="44" fontId="1" fillId="0" borderId="0" xfId="2" applyFont="1" applyFill="1" applyAlignment="1">
      <alignment horizontal="center"/>
    </xf>
    <xf numFmtId="44" fontId="0" fillId="0" borderId="10" xfId="2" applyFont="1" applyFill="1" applyBorder="1"/>
    <xf numFmtId="44" fontId="0" fillId="0" borderId="14" xfId="2" applyFont="1" applyFill="1" applyBorder="1"/>
    <xf numFmtId="44" fontId="0" fillId="0" borderId="0" xfId="2" applyFont="1" applyFill="1"/>
    <xf numFmtId="44" fontId="7" fillId="0" borderId="0" xfId="2" applyFont="1" applyFill="1"/>
    <xf numFmtId="0" fontId="0" fillId="2" borderId="0" xfId="0" applyFill="1"/>
    <xf numFmtId="44" fontId="0" fillId="2" borderId="0" xfId="2" applyFont="1" applyFill="1"/>
    <xf numFmtId="14" fontId="0" fillId="2" borderId="0" xfId="0" applyNumberFormat="1" applyFill="1"/>
    <xf numFmtId="0" fontId="1" fillId="2" borderId="4" xfId="0" applyFont="1" applyFill="1" applyBorder="1"/>
    <xf numFmtId="43" fontId="1" fillId="2" borderId="5" xfId="1" applyFont="1" applyFill="1" applyBorder="1"/>
    <xf numFmtId="43" fontId="1" fillId="2" borderId="0" xfId="1" applyFont="1" applyFill="1" applyBorder="1"/>
    <xf numFmtId="43" fontId="1" fillId="2" borderId="4" xfId="1" applyFont="1" applyFill="1" applyBorder="1"/>
    <xf numFmtId="43" fontId="4" fillId="2" borderId="5" xfId="1" applyFont="1" applyFill="1" applyBorder="1"/>
    <xf numFmtId="43" fontId="4" fillId="2" borderId="4" xfId="1" applyFont="1" applyFill="1" applyBorder="1"/>
    <xf numFmtId="43" fontId="4" fillId="2" borderId="0" xfId="1" applyFont="1" applyFill="1" applyBorder="1"/>
    <xf numFmtId="37" fontId="3" fillId="2" borderId="0" xfId="0" applyNumberFormat="1" applyFont="1" applyFill="1"/>
    <xf numFmtId="0" fontId="3" fillId="2" borderId="0" xfId="0" applyFont="1" applyFill="1"/>
    <xf numFmtId="0" fontId="0" fillId="2" borderId="1" xfId="0" applyFill="1" applyBorder="1"/>
    <xf numFmtId="0" fontId="1" fillId="2" borderId="0" xfId="0" applyFont="1" applyFill="1"/>
    <xf numFmtId="43" fontId="0" fillId="2" borderId="0" xfId="1" applyFont="1" applyFill="1"/>
    <xf numFmtId="37" fontId="1" fillId="2" borderId="0" xfId="0" applyNumberFormat="1" applyFont="1" applyFill="1"/>
    <xf numFmtId="44" fontId="1" fillId="0" borderId="1" xfId="2" applyFont="1" applyFill="1" applyBorder="1"/>
    <xf numFmtId="0" fontId="0" fillId="3" borderId="0" xfId="0" applyFill="1"/>
    <xf numFmtId="0" fontId="1" fillId="3" borderId="0" xfId="0" applyFont="1" applyFill="1"/>
    <xf numFmtId="44" fontId="0" fillId="3" borderId="0" xfId="2" applyFont="1" applyFill="1"/>
    <xf numFmtId="0" fontId="1" fillId="3" borderId="4" xfId="0" applyFont="1" applyFill="1" applyBorder="1"/>
    <xf numFmtId="43" fontId="1" fillId="3" borderId="5" xfId="1" applyFont="1" applyFill="1" applyBorder="1"/>
    <xf numFmtId="43" fontId="1" fillId="3" borderId="0" xfId="1" applyFont="1" applyFill="1" applyBorder="1"/>
    <xf numFmtId="43" fontId="1" fillId="3" borderId="4" xfId="1" applyFont="1" applyFill="1" applyBorder="1"/>
    <xf numFmtId="43" fontId="0" fillId="3" borderId="0" xfId="1" applyFont="1" applyFill="1"/>
    <xf numFmtId="37" fontId="1" fillId="3" borderId="0" xfId="0" applyNumberFormat="1" applyFont="1" applyFill="1"/>
    <xf numFmtId="14" fontId="0" fillId="3" borderId="0" xfId="0" applyNumberFormat="1" applyFill="1"/>
    <xf numFmtId="43" fontId="0" fillId="3" borderId="0" xfId="0" applyNumberFormat="1" applyFill="1"/>
    <xf numFmtId="43" fontId="1" fillId="3" borderId="0" xfId="1" applyFont="1" applyFill="1"/>
    <xf numFmtId="0" fontId="7" fillId="3" borderId="0" xfId="0" applyFont="1" applyFill="1"/>
    <xf numFmtId="44" fontId="7" fillId="3" borderId="0" xfId="2" applyFont="1" applyFill="1"/>
    <xf numFmtId="0" fontId="7" fillId="3" borderId="4" xfId="0" applyFont="1" applyFill="1" applyBorder="1"/>
    <xf numFmtId="43" fontId="7" fillId="3" borderId="5" xfId="1" applyFont="1" applyFill="1" applyBorder="1"/>
    <xf numFmtId="43" fontId="7" fillId="3" borderId="0" xfId="1" applyFont="1" applyFill="1" applyBorder="1"/>
    <xf numFmtId="43" fontId="7" fillId="3" borderId="4" xfId="1" applyFont="1" applyFill="1" applyBorder="1"/>
    <xf numFmtId="43" fontId="7" fillId="3" borderId="0" xfId="1" applyFont="1" applyFill="1"/>
    <xf numFmtId="37" fontId="7" fillId="3" borderId="0" xfId="0" applyNumberFormat="1" applyFont="1" applyFill="1"/>
    <xf numFmtId="14" fontId="1" fillId="3" borderId="0" xfId="0" applyNumberFormat="1" applyFont="1" applyFill="1"/>
    <xf numFmtId="0" fontId="8" fillId="3" borderId="0" xfId="0" applyFont="1" applyFill="1"/>
    <xf numFmtId="44" fontId="8" fillId="3" borderId="0" xfId="2" applyFont="1" applyFill="1"/>
    <xf numFmtId="44" fontId="1" fillId="0" borderId="0" xfId="0" applyNumberFormat="1" applyFont="1" applyFill="1"/>
    <xf numFmtId="44" fontId="1" fillId="0" borderId="1" xfId="0" applyNumberFormat="1" applyFont="1" applyFill="1" applyBorder="1"/>
    <xf numFmtId="0" fontId="0" fillId="4" borderId="0" xfId="0" applyFill="1"/>
    <xf numFmtId="0" fontId="0" fillId="4" borderId="0" xfId="0" applyFont="1" applyFill="1"/>
    <xf numFmtId="44" fontId="0" fillId="4" borderId="0" xfId="2" applyFont="1" applyFill="1"/>
    <xf numFmtId="14" fontId="0" fillId="4" borderId="0" xfId="0" applyNumberFormat="1" applyFill="1"/>
    <xf numFmtId="0" fontId="1" fillId="4" borderId="4" xfId="0" applyFont="1" applyFill="1" applyBorder="1"/>
    <xf numFmtId="43" fontId="1" fillId="4" borderId="5" xfId="1" applyFont="1" applyFill="1" applyBorder="1"/>
    <xf numFmtId="43" fontId="1" fillId="4" borderId="0" xfId="1" applyFont="1" applyFill="1" applyBorder="1"/>
    <xf numFmtId="43" fontId="1" fillId="4" borderId="4" xfId="1" applyFont="1" applyFill="1" applyBorder="1"/>
    <xf numFmtId="43" fontId="0" fillId="4" borderId="0" xfId="1" applyFont="1" applyFill="1"/>
    <xf numFmtId="43" fontId="0" fillId="4" borderId="0" xfId="1" applyFont="1" applyFill="1" applyBorder="1"/>
    <xf numFmtId="37" fontId="1" fillId="4" borderId="0" xfId="0" applyNumberFormat="1" applyFont="1" applyFill="1"/>
    <xf numFmtId="0" fontId="1" fillId="4" borderId="0" xfId="0" applyFont="1" applyFill="1"/>
    <xf numFmtId="44" fontId="1" fillId="0" borderId="15" xfId="2" applyFont="1" applyFill="1" applyBorder="1"/>
    <xf numFmtId="17" fontId="1" fillId="0" borderId="8" xfId="0" applyNumberFormat="1" applyFont="1" applyFill="1" applyBorder="1" applyAlignment="1">
      <alignment horizontal="center"/>
    </xf>
    <xf numFmtId="0" fontId="0" fillId="5" borderId="0" xfId="0" applyFill="1"/>
    <xf numFmtId="0" fontId="1" fillId="5" borderId="0" xfId="0" applyFont="1" applyFill="1"/>
    <xf numFmtId="0" fontId="0" fillId="6" borderId="0" xfId="0" applyFill="1"/>
    <xf numFmtId="43" fontId="9" fillId="0" borderId="0" xfId="1" applyFont="1" applyFill="1"/>
    <xf numFmtId="43" fontId="1" fillId="0" borderId="0" xfId="1" applyFont="1" applyFill="1" applyAlignment="1">
      <alignment horizontal="center"/>
    </xf>
    <xf numFmtId="43" fontId="0" fillId="0" borderId="14" xfId="1" applyFont="1" applyFill="1" applyBorder="1"/>
    <xf numFmtId="43" fontId="0" fillId="0" borderId="10" xfId="1" applyFont="1" applyFill="1" applyBorder="1"/>
    <xf numFmtId="0" fontId="0" fillId="6" borderId="1" xfId="0" applyFill="1" applyBorder="1"/>
    <xf numFmtId="0" fontId="4" fillId="5" borderId="0" xfId="0" applyFont="1" applyFill="1"/>
    <xf numFmtId="43" fontId="1" fillId="0" borderId="0" xfId="0" applyNumberFormat="1" applyFont="1" applyFill="1"/>
    <xf numFmtId="17" fontId="1" fillId="0" borderId="8" xfId="0" applyNumberFormat="1" applyFont="1" applyFill="1" applyBorder="1" applyAlignment="1">
      <alignment horizontal="center"/>
    </xf>
    <xf numFmtId="17" fontId="1" fillId="0" borderId="11" xfId="0" applyNumberFormat="1" applyFont="1" applyFill="1" applyBorder="1" applyAlignment="1">
      <alignment horizontal="center"/>
    </xf>
    <xf numFmtId="17" fontId="1" fillId="0" borderId="12" xfId="0" applyNumberFormat="1" applyFont="1" applyFill="1" applyBorder="1" applyAlignment="1">
      <alignment horizontal="center"/>
    </xf>
    <xf numFmtId="0" fontId="0" fillId="0" borderId="16" xfId="0" applyBorder="1"/>
    <xf numFmtId="43" fontId="0" fillId="0" borderId="16" xfId="1" applyFont="1" applyBorder="1"/>
    <xf numFmtId="0" fontId="0" fillId="6" borderId="16" xfId="0" applyFill="1" applyBorder="1"/>
    <xf numFmtId="43" fontId="0" fillId="6" borderId="16" xfId="1" applyFont="1" applyFill="1" applyBorder="1"/>
    <xf numFmtId="0" fontId="0" fillId="2" borderId="16" xfId="0" applyFill="1" applyBorder="1"/>
    <xf numFmtId="43" fontId="0" fillId="2" borderId="16" xfId="1" applyFont="1" applyFill="1" applyBorder="1"/>
    <xf numFmtId="14" fontId="0" fillId="2" borderId="16" xfId="1" applyNumberFormat="1" applyFont="1" applyFill="1" applyBorder="1"/>
    <xf numFmtId="0" fontId="0" fillId="0" borderId="2" xfId="0" applyFill="1" applyBorder="1"/>
    <xf numFmtId="0" fontId="0" fillId="0" borderId="17" xfId="0" applyFill="1" applyBorder="1"/>
    <xf numFmtId="0" fontId="0" fillId="0" borderId="18" xfId="0" applyFill="1" applyBorder="1"/>
    <xf numFmtId="43" fontId="0" fillId="0" borderId="18" xfId="1" applyFont="1" applyFill="1" applyBorder="1"/>
    <xf numFmtId="43" fontId="0" fillId="0" borderId="17" xfId="1" applyFont="1" applyFill="1" applyBorder="1"/>
    <xf numFmtId="0" fontId="1" fillId="0" borderId="18" xfId="0" applyFont="1" applyFill="1" applyBorder="1"/>
    <xf numFmtId="0" fontId="0" fillId="0" borderId="19" xfId="0" applyBorder="1"/>
    <xf numFmtId="43" fontId="0" fillId="0" borderId="19" xfId="1" applyFont="1" applyBorder="1"/>
    <xf numFmtId="0" fontId="0" fillId="0" borderId="9" xfId="0" applyFill="1" applyBorder="1"/>
    <xf numFmtId="0" fontId="0" fillId="0" borderId="20" xfId="0" applyBorder="1"/>
    <xf numFmtId="0" fontId="0" fillId="2" borderId="20" xfId="0" applyFill="1" applyBorder="1"/>
    <xf numFmtId="0" fontId="0" fillId="6" borderId="20" xfId="0" applyFill="1" applyBorder="1"/>
    <xf numFmtId="0" fontId="0" fillId="0" borderId="21" xfId="0" applyBorder="1"/>
    <xf numFmtId="0" fontId="0" fillId="0" borderId="22" xfId="0" applyBorder="1"/>
    <xf numFmtId="0" fontId="0" fillId="2" borderId="22" xfId="0" applyFill="1" applyBorder="1"/>
    <xf numFmtId="0" fontId="0" fillId="6" borderId="22" xfId="0" applyFill="1" applyBorder="1"/>
    <xf numFmtId="0" fontId="0" fillId="0" borderId="23" xfId="0" applyBorder="1"/>
    <xf numFmtId="0" fontId="0" fillId="0" borderId="24" xfId="0" applyBorder="1"/>
    <xf numFmtId="0" fontId="0" fillId="2" borderId="24" xfId="0" applyFill="1" applyBorder="1"/>
    <xf numFmtId="0" fontId="0" fillId="6" borderId="24" xfId="0" applyFill="1" applyBorder="1"/>
    <xf numFmtId="0" fontId="0" fillId="0" borderId="26" xfId="0" applyBorder="1"/>
    <xf numFmtId="0" fontId="0" fillId="0" borderId="28" xfId="0" applyBorder="1"/>
    <xf numFmtId="0" fontId="0" fillId="0" borderId="29" xfId="0" applyBorder="1"/>
    <xf numFmtId="0" fontId="0" fillId="0" borderId="25" xfId="0" applyBorder="1"/>
    <xf numFmtId="0" fontId="0" fillId="2" borderId="25" xfId="0" applyFill="1" applyBorder="1"/>
    <xf numFmtId="0" fontId="0" fillId="6" borderId="25" xfId="0" applyFill="1" applyBorder="1"/>
    <xf numFmtId="0" fontId="0" fillId="0" borderId="27" xfId="0" applyBorder="1"/>
    <xf numFmtId="0" fontId="0" fillId="0" borderId="30" xfId="0" applyBorder="1"/>
    <xf numFmtId="0" fontId="0" fillId="0" borderId="32" xfId="0" applyBorder="1"/>
    <xf numFmtId="0" fontId="0" fillId="0" borderId="33" xfId="0" applyBorder="1"/>
    <xf numFmtId="0" fontId="0" fillId="0" borderId="31" xfId="0" applyBorder="1"/>
    <xf numFmtId="0" fontId="3" fillId="2" borderId="20" xfId="0" applyFont="1" applyFill="1" applyBorder="1"/>
    <xf numFmtId="0" fontId="13" fillId="2" borderId="20" xfId="0" applyFont="1" applyFill="1" applyBorder="1"/>
    <xf numFmtId="0" fontId="13" fillId="0" borderId="21" xfId="0" applyFont="1" applyBorder="1"/>
    <xf numFmtId="43" fontId="1" fillId="0" borderId="34" xfId="1" applyFont="1" applyFill="1" applyBorder="1"/>
    <xf numFmtId="0" fontId="1" fillId="2" borderId="16" xfId="0" applyFont="1" applyFill="1" applyBorder="1"/>
    <xf numFmtId="14" fontId="1" fillId="0" borderId="0" xfId="1" applyNumberFormat="1" applyFont="1" applyFill="1"/>
    <xf numFmtId="0" fontId="0" fillId="0" borderId="16" xfId="0" applyFill="1" applyBorder="1"/>
    <xf numFmtId="43" fontId="0" fillId="0" borderId="16" xfId="1" applyFont="1" applyFill="1" applyBorder="1"/>
    <xf numFmtId="0" fontId="0" fillId="0" borderId="20" xfId="0" applyFill="1" applyBorder="1"/>
    <xf numFmtId="0" fontId="0" fillId="0" borderId="24" xfId="0" applyFill="1" applyBorder="1"/>
    <xf numFmtId="0" fontId="0" fillId="0" borderId="22" xfId="0" applyFill="1" applyBorder="1"/>
    <xf numFmtId="0" fontId="0" fillId="0" borderId="25" xfId="0" applyFill="1" applyBorder="1"/>
    <xf numFmtId="0" fontId="0" fillId="0" borderId="19" xfId="0" applyFill="1" applyBorder="1"/>
    <xf numFmtId="43" fontId="0" fillId="0" borderId="19" xfId="1" applyFont="1" applyFill="1" applyBorder="1"/>
    <xf numFmtId="0" fontId="13" fillId="0" borderId="21" xfId="0" applyFont="1" applyFill="1" applyBorder="1"/>
    <xf numFmtId="0" fontId="0" fillId="0" borderId="26" xfId="0" applyFill="1" applyBorder="1"/>
    <xf numFmtId="0" fontId="0" fillId="0" borderId="23" xfId="0" applyFill="1" applyBorder="1"/>
    <xf numFmtId="0" fontId="0" fillId="0" borderId="21" xfId="0" applyFill="1" applyBorder="1"/>
    <xf numFmtId="0" fontId="0" fillId="0" borderId="27" xfId="0" applyFill="1" applyBorder="1"/>
    <xf numFmtId="0" fontId="1" fillId="0" borderId="2" xfId="0" applyFont="1" applyFill="1" applyBorder="1"/>
    <xf numFmtId="43" fontId="1" fillId="0" borderId="7" xfId="1" applyFont="1" applyFill="1" applyBorder="1"/>
    <xf numFmtId="0" fontId="0" fillId="2" borderId="35" xfId="0" applyFill="1" applyBorder="1"/>
    <xf numFmtId="0" fontId="1" fillId="0" borderId="15" xfId="0" applyFont="1" applyFill="1" applyBorder="1"/>
    <xf numFmtId="0" fontId="0" fillId="7" borderId="16" xfId="0" applyFill="1" applyBorder="1"/>
    <xf numFmtId="43" fontId="0" fillId="7" borderId="16" xfId="1" applyFont="1" applyFill="1" applyBorder="1"/>
    <xf numFmtId="0" fontId="0" fillId="7" borderId="20" xfId="0" applyFill="1" applyBorder="1"/>
    <xf numFmtId="0" fontId="0" fillId="7" borderId="0" xfId="0" applyFill="1"/>
    <xf numFmtId="0" fontId="0" fillId="7" borderId="22" xfId="0" applyFill="1" applyBorder="1"/>
    <xf numFmtId="0" fontId="0" fillId="7" borderId="24" xfId="0" applyFill="1" applyBorder="1"/>
    <xf numFmtId="0" fontId="0" fillId="7" borderId="25" xfId="0" applyFill="1" applyBorder="1"/>
    <xf numFmtId="0" fontId="0" fillId="8" borderId="16" xfId="0" applyFill="1" applyBorder="1"/>
    <xf numFmtId="43" fontId="0" fillId="8" borderId="16" xfId="1" applyFont="1" applyFill="1" applyBorder="1"/>
    <xf numFmtId="0" fontId="0" fillId="8" borderId="20" xfId="0" applyFill="1" applyBorder="1"/>
    <xf numFmtId="0" fontId="0" fillId="8" borderId="0" xfId="0" applyFill="1"/>
    <xf numFmtId="0" fontId="0" fillId="8" borderId="22" xfId="0" applyFill="1" applyBorder="1"/>
    <xf numFmtId="0" fontId="0" fillId="8" borderId="24" xfId="0" applyFill="1" applyBorder="1"/>
    <xf numFmtId="0" fontId="0" fillId="8" borderId="25" xfId="0" applyFill="1" applyBorder="1"/>
    <xf numFmtId="14" fontId="0" fillId="7" borderId="16" xfId="1" applyNumberFormat="1" applyFont="1" applyFill="1" applyBorder="1"/>
    <xf numFmtId="0" fontId="13" fillId="7" borderId="20" xfId="0" applyFont="1" applyFill="1" applyBorder="1"/>
    <xf numFmtId="43" fontId="0" fillId="7" borderId="24" xfId="0" applyNumberFormat="1" applyFill="1" applyBorder="1"/>
    <xf numFmtId="43" fontId="0" fillId="7" borderId="25" xfId="0" applyNumberFormat="1" applyFill="1" applyBorder="1"/>
    <xf numFmtId="0" fontId="3" fillId="7" borderId="20" xfId="0" applyFont="1" applyFill="1" applyBorder="1"/>
    <xf numFmtId="0" fontId="13" fillId="7" borderId="21" xfId="0" applyFont="1" applyFill="1" applyBorder="1"/>
    <xf numFmtId="43" fontId="1" fillId="0" borderId="1" xfId="0" applyNumberFormat="1" applyFont="1" applyFill="1" applyBorder="1"/>
    <xf numFmtId="0" fontId="1" fillId="7" borderId="16" xfId="0" applyFont="1" applyFill="1" applyBorder="1"/>
    <xf numFmtId="17" fontId="1" fillId="0" borderId="8" xfId="0" applyNumberFormat="1" applyFont="1" applyFill="1" applyBorder="1" applyAlignment="1">
      <alignment horizontal="center"/>
    </xf>
    <xf numFmtId="0" fontId="0" fillId="5" borderId="16" xfId="0" applyFill="1" applyBorder="1"/>
    <xf numFmtId="43" fontId="0" fillId="5" borderId="16" xfId="1" applyFont="1" applyFill="1" applyBorder="1"/>
    <xf numFmtId="0" fontId="0" fillId="5" borderId="20" xfId="0" applyFill="1" applyBorder="1"/>
    <xf numFmtId="0" fontId="0" fillId="5" borderId="32" xfId="0" applyFill="1" applyBorder="1"/>
    <xf numFmtId="0" fontId="0" fillId="5" borderId="33" xfId="0" applyFill="1" applyBorder="1"/>
    <xf numFmtId="0" fontId="0" fillId="5" borderId="30" xfId="0" applyFill="1" applyBorder="1"/>
    <xf numFmtId="0" fontId="0" fillId="5" borderId="31" xfId="0" applyFill="1" applyBorder="1"/>
    <xf numFmtId="0" fontId="0" fillId="5" borderId="28" xfId="0" applyFill="1" applyBorder="1"/>
    <xf numFmtId="0" fontId="0" fillId="5" borderId="29" xfId="0" applyFill="1" applyBorder="1"/>
    <xf numFmtId="0" fontId="0" fillId="5" borderId="22" xfId="0" applyFill="1" applyBorder="1"/>
    <xf numFmtId="0" fontId="0" fillId="5" borderId="24" xfId="0" applyFill="1" applyBorder="1"/>
    <xf numFmtId="0" fontId="0" fillId="5" borderId="25" xfId="0" applyFill="1" applyBorder="1"/>
    <xf numFmtId="0" fontId="0" fillId="9" borderId="16" xfId="0" applyFill="1" applyBorder="1"/>
    <xf numFmtId="0" fontId="1" fillId="9" borderId="16" xfId="0" applyFont="1" applyFill="1" applyBorder="1"/>
    <xf numFmtId="43" fontId="0" fillId="9" borderId="16" xfId="1" applyFont="1" applyFill="1" applyBorder="1"/>
    <xf numFmtId="0" fontId="0" fillId="9" borderId="20" xfId="0" applyFill="1" applyBorder="1"/>
    <xf numFmtId="0" fontId="0" fillId="9" borderId="22" xfId="0" applyFill="1" applyBorder="1"/>
    <xf numFmtId="0" fontId="0" fillId="9" borderId="24" xfId="0" applyFill="1" applyBorder="1"/>
    <xf numFmtId="0" fontId="0" fillId="9" borderId="25" xfId="0" applyFill="1" applyBorder="1"/>
    <xf numFmtId="0" fontId="0" fillId="9" borderId="0" xfId="0" applyFill="1"/>
    <xf numFmtId="0" fontId="0" fillId="9" borderId="35" xfId="0" applyFill="1" applyBorder="1"/>
    <xf numFmtId="0" fontId="0" fillId="10" borderId="16" xfId="0" applyFill="1" applyBorder="1"/>
    <xf numFmtId="43" fontId="0" fillId="10" borderId="16" xfId="1" applyFont="1" applyFill="1" applyBorder="1"/>
    <xf numFmtId="14" fontId="0" fillId="10" borderId="16" xfId="1" applyNumberFormat="1" applyFont="1" applyFill="1" applyBorder="1"/>
    <xf numFmtId="0" fontId="0" fillId="10" borderId="20" xfId="0" applyFill="1" applyBorder="1"/>
    <xf numFmtId="0" fontId="0" fillId="10" borderId="22" xfId="0" applyFill="1" applyBorder="1"/>
    <xf numFmtId="0" fontId="0" fillId="10" borderId="24" xfId="0" applyFill="1" applyBorder="1"/>
    <xf numFmtId="0" fontId="0" fillId="10" borderId="25" xfId="0" applyFill="1" applyBorder="1"/>
    <xf numFmtId="0" fontId="0" fillId="10" borderId="0" xfId="0" applyFill="1"/>
    <xf numFmtId="0" fontId="13" fillId="10" borderId="20" xfId="0" applyFont="1" applyFill="1" applyBorder="1"/>
    <xf numFmtId="14" fontId="0" fillId="10" borderId="0" xfId="0" applyNumberFormat="1" applyFill="1"/>
    <xf numFmtId="43" fontId="0" fillId="10" borderId="24" xfId="0" applyNumberFormat="1" applyFill="1" applyBorder="1"/>
    <xf numFmtId="43" fontId="0" fillId="10" borderId="25" xfId="0" applyNumberFormat="1" applyFill="1" applyBorder="1"/>
    <xf numFmtId="0" fontId="3" fillId="10" borderId="20" xfId="0" applyFont="1" applyFill="1" applyBorder="1"/>
    <xf numFmtId="0" fontId="1" fillId="10" borderId="16" xfId="0" applyFont="1" applyFill="1" applyBorder="1"/>
    <xf numFmtId="43" fontId="0" fillId="5" borderId="32" xfId="0" applyNumberFormat="1" applyFill="1" applyBorder="1"/>
    <xf numFmtId="43" fontId="0" fillId="5" borderId="33" xfId="0" applyNumberFormat="1" applyFill="1" applyBorder="1"/>
    <xf numFmtId="43" fontId="0" fillId="10" borderId="32" xfId="0" applyNumberFormat="1" applyFill="1" applyBorder="1"/>
    <xf numFmtId="43" fontId="0" fillId="10" borderId="33" xfId="0" applyNumberFormat="1" applyFill="1" applyBorder="1"/>
    <xf numFmtId="43" fontId="0" fillId="10" borderId="22" xfId="0" applyNumberFormat="1" applyFill="1" applyBorder="1"/>
    <xf numFmtId="43" fontId="0" fillId="10" borderId="20" xfId="0" applyNumberFormat="1" applyFill="1" applyBorder="1"/>
    <xf numFmtId="17" fontId="1" fillId="0" borderId="8" xfId="0" applyNumberFormat="1" applyFont="1" applyFill="1" applyBorder="1" applyAlignment="1">
      <alignment horizontal="center"/>
    </xf>
    <xf numFmtId="14" fontId="0" fillId="5" borderId="16" xfId="1" applyNumberFormat="1" applyFont="1" applyFill="1" applyBorder="1"/>
    <xf numFmtId="0" fontId="0" fillId="5" borderId="19" xfId="0" applyFill="1" applyBorder="1"/>
    <xf numFmtId="43" fontId="0" fillId="5" borderId="19" xfId="1" applyFont="1" applyFill="1" applyBorder="1"/>
    <xf numFmtId="0" fontId="13" fillId="5" borderId="21" xfId="0" applyFont="1" applyFill="1" applyBorder="1"/>
    <xf numFmtId="0" fontId="0" fillId="5" borderId="23" xfId="0" applyFill="1" applyBorder="1"/>
    <xf numFmtId="0" fontId="0" fillId="5" borderId="21" xfId="0" applyFill="1" applyBorder="1"/>
    <xf numFmtId="0" fontId="0" fillId="5" borderId="26" xfId="0" applyFill="1" applyBorder="1"/>
    <xf numFmtId="0" fontId="0" fillId="5" borderId="27" xfId="0" applyFill="1" applyBorder="1"/>
    <xf numFmtId="0" fontId="0" fillId="5" borderId="8" xfId="0" applyFill="1" applyBorder="1"/>
    <xf numFmtId="0" fontId="0" fillId="5" borderId="10" xfId="0" applyFill="1" applyBorder="1"/>
    <xf numFmtId="43" fontId="0" fillId="5" borderId="10" xfId="1" applyFont="1" applyFill="1" applyBorder="1"/>
    <xf numFmtId="0" fontId="0" fillId="5" borderId="9" xfId="0" applyFill="1" applyBorder="1"/>
    <xf numFmtId="43" fontId="1" fillId="5" borderId="6" xfId="1" applyNumberFormat="1" applyFont="1" applyFill="1" applyBorder="1"/>
    <xf numFmtId="43" fontId="1" fillId="5" borderId="7" xfId="1" applyFont="1" applyFill="1" applyBorder="1"/>
    <xf numFmtId="43" fontId="1" fillId="5" borderId="8" xfId="1" applyNumberFormat="1" applyFont="1" applyFill="1" applyBorder="1"/>
    <xf numFmtId="44" fontId="1" fillId="5" borderId="9" xfId="2" applyFont="1" applyFill="1" applyBorder="1"/>
    <xf numFmtId="43" fontId="1" fillId="5" borderId="9" xfId="1" applyNumberFormat="1" applyFont="1" applyFill="1" applyBorder="1"/>
    <xf numFmtId="43" fontId="1" fillId="5" borderId="10" xfId="1" applyNumberFormat="1" applyFont="1" applyFill="1" applyBorder="1"/>
    <xf numFmtId="43" fontId="1" fillId="5" borderId="14" xfId="1" applyFont="1" applyFill="1" applyBorder="1"/>
    <xf numFmtId="37" fontId="1" fillId="5" borderId="0" xfId="1" applyNumberFormat="1" applyFont="1" applyFill="1"/>
    <xf numFmtId="43" fontId="1" fillId="5" borderId="0" xfId="1" applyNumberFormat="1" applyFont="1" applyFill="1"/>
    <xf numFmtId="43" fontId="1" fillId="5" borderId="0" xfId="1" applyFont="1" applyFill="1"/>
    <xf numFmtId="43" fontId="1" fillId="5" borderId="34" xfId="1" applyFont="1" applyFill="1" applyBorder="1"/>
    <xf numFmtId="0" fontId="0" fillId="11" borderId="16" xfId="0" applyFill="1" applyBorder="1"/>
    <xf numFmtId="0" fontId="1" fillId="11" borderId="16" xfId="0" applyFont="1" applyFill="1" applyBorder="1"/>
    <xf numFmtId="43" fontId="0" fillId="11" borderId="16" xfId="1" applyFont="1" applyFill="1" applyBorder="1"/>
    <xf numFmtId="0" fontId="0" fillId="11" borderId="20" xfId="0" applyFill="1" applyBorder="1"/>
    <xf numFmtId="0" fontId="0" fillId="11" borderId="22" xfId="0" applyFill="1" applyBorder="1"/>
    <xf numFmtId="0" fontId="0" fillId="11" borderId="24" xfId="0" applyFill="1" applyBorder="1"/>
    <xf numFmtId="0" fontId="0" fillId="11" borderId="25" xfId="0" applyFill="1" applyBorder="1"/>
    <xf numFmtId="0" fontId="0" fillId="11" borderId="0" xfId="0" applyFill="1"/>
    <xf numFmtId="14" fontId="0" fillId="11" borderId="16" xfId="1" applyNumberFormat="1" applyFont="1" applyFill="1" applyBorder="1"/>
    <xf numFmtId="0" fontId="0" fillId="11" borderId="35" xfId="0" applyFill="1" applyBorder="1"/>
    <xf numFmtId="0" fontId="0" fillId="12" borderId="16" xfId="0" applyFill="1" applyBorder="1"/>
    <xf numFmtId="43" fontId="0" fillId="12" borderId="16" xfId="1" applyFont="1" applyFill="1" applyBorder="1"/>
    <xf numFmtId="14" fontId="0" fillId="12" borderId="16" xfId="1" applyNumberFormat="1" applyFont="1" applyFill="1" applyBorder="1"/>
    <xf numFmtId="0" fontId="0" fillId="12" borderId="20" xfId="0" applyFill="1" applyBorder="1"/>
    <xf numFmtId="0" fontId="0" fillId="12" borderId="22" xfId="0" applyFill="1" applyBorder="1"/>
    <xf numFmtId="0" fontId="0" fillId="12" borderId="24" xfId="0" applyFill="1" applyBorder="1"/>
    <xf numFmtId="0" fontId="0" fillId="12" borderId="25" xfId="0" applyFill="1" applyBorder="1"/>
    <xf numFmtId="0" fontId="0" fillId="12" borderId="0" xfId="0" applyFill="1"/>
    <xf numFmtId="0" fontId="13" fillId="12" borderId="20" xfId="0" applyFont="1" applyFill="1" applyBorder="1"/>
    <xf numFmtId="14" fontId="0" fillId="12" borderId="0" xfId="0" applyNumberFormat="1" applyFill="1"/>
    <xf numFmtId="43" fontId="0" fillId="12" borderId="24" xfId="0" applyNumberFormat="1" applyFill="1" applyBorder="1"/>
    <xf numFmtId="43" fontId="0" fillId="12" borderId="25" xfId="0" applyNumberFormat="1" applyFill="1" applyBorder="1"/>
    <xf numFmtId="0" fontId="3" fillId="12" borderId="20" xfId="0" applyFont="1" applyFill="1" applyBorder="1"/>
    <xf numFmtId="43" fontId="1" fillId="0" borderId="36" xfId="0" applyNumberFormat="1" applyFont="1" applyFill="1" applyBorder="1"/>
    <xf numFmtId="43" fontId="1" fillId="5" borderId="36" xfId="1" applyFont="1" applyFill="1" applyBorder="1"/>
    <xf numFmtId="17" fontId="1" fillId="0" borderId="8" xfId="0" applyNumberFormat="1" applyFont="1" applyFill="1" applyBorder="1" applyAlignment="1">
      <alignment horizontal="center"/>
    </xf>
    <xf numFmtId="0" fontId="0" fillId="13" borderId="16" xfId="0" applyFill="1" applyBorder="1"/>
    <xf numFmtId="43" fontId="0" fillId="13" borderId="16" xfId="1" applyFont="1" applyFill="1" applyBorder="1"/>
    <xf numFmtId="14" fontId="0" fillId="13" borderId="16" xfId="1" applyNumberFormat="1" applyFont="1" applyFill="1" applyBorder="1"/>
    <xf numFmtId="0" fontId="0" fillId="13" borderId="20" xfId="0" applyFill="1" applyBorder="1"/>
    <xf numFmtId="0" fontId="0" fillId="13" borderId="22" xfId="0" applyFill="1" applyBorder="1"/>
    <xf numFmtId="0" fontId="0" fillId="13" borderId="24" xfId="0" applyFill="1" applyBorder="1"/>
    <xf numFmtId="0" fontId="0" fillId="13" borderId="25" xfId="0" applyFill="1" applyBorder="1"/>
    <xf numFmtId="0" fontId="0" fillId="13" borderId="0" xfId="0" applyFill="1"/>
    <xf numFmtId="0" fontId="1" fillId="13" borderId="16" xfId="0" applyFont="1" applyFill="1" applyBorder="1"/>
    <xf numFmtId="0" fontId="13" fillId="13" borderId="20" xfId="0" applyFont="1" applyFill="1" applyBorder="1"/>
    <xf numFmtId="0" fontId="0" fillId="5" borderId="2" xfId="0" applyFill="1" applyBorder="1"/>
    <xf numFmtId="0" fontId="0" fillId="5" borderId="17" xfId="0" applyFill="1" applyBorder="1"/>
    <xf numFmtId="0" fontId="0" fillId="5" borderId="18" xfId="0" applyFill="1" applyBorder="1"/>
    <xf numFmtId="43" fontId="0" fillId="5" borderId="18" xfId="1" applyFont="1" applyFill="1" applyBorder="1"/>
    <xf numFmtId="43" fontId="0" fillId="5" borderId="17" xfId="1" applyFont="1" applyFill="1" applyBorder="1"/>
    <xf numFmtId="0" fontId="1" fillId="5" borderId="18" xfId="0" applyFont="1" applyFill="1" applyBorder="1"/>
    <xf numFmtId="0" fontId="1" fillId="5" borderId="2" xfId="0" applyFont="1" applyFill="1" applyBorder="1"/>
    <xf numFmtId="43" fontId="1" fillId="5" borderId="3" xfId="1" applyFont="1" applyFill="1" applyBorder="1"/>
    <xf numFmtId="0" fontId="1" fillId="5" borderId="10" xfId="0" applyFont="1" applyFill="1" applyBorder="1"/>
    <xf numFmtId="0" fontId="1" fillId="5" borderId="9" xfId="0" applyFont="1" applyFill="1" applyBorder="1"/>
    <xf numFmtId="0" fontId="1" fillId="5" borderId="8" xfId="0" applyFont="1" applyFill="1" applyBorder="1"/>
    <xf numFmtId="43" fontId="1" fillId="5" borderId="9" xfId="1" applyFont="1" applyFill="1" applyBorder="1"/>
    <xf numFmtId="43" fontId="1" fillId="5" borderId="8" xfId="1" applyFont="1" applyFill="1" applyBorder="1"/>
    <xf numFmtId="43" fontId="1" fillId="5" borderId="10" xfId="1" applyFont="1" applyFill="1" applyBorder="1"/>
    <xf numFmtId="17" fontId="1" fillId="0" borderId="8" xfId="0" applyNumberFormat="1" applyFont="1" applyFill="1" applyBorder="1" applyAlignment="1">
      <alignment horizontal="center"/>
    </xf>
    <xf numFmtId="0" fontId="14" fillId="2" borderId="20" xfId="0" applyFont="1" applyFill="1" applyBorder="1"/>
    <xf numFmtId="0" fontId="14" fillId="5" borderId="21" xfId="0" applyFont="1" applyFill="1" applyBorder="1"/>
    <xf numFmtId="43" fontId="0" fillId="2" borderId="24" xfId="0" applyNumberFormat="1" applyFill="1" applyBorder="1"/>
    <xf numFmtId="43" fontId="0" fillId="2" borderId="25" xfId="0" applyNumberFormat="1" applyFill="1" applyBorder="1"/>
    <xf numFmtId="0" fontId="0" fillId="14" borderId="16" xfId="0" applyFill="1" applyBorder="1"/>
    <xf numFmtId="0" fontId="1" fillId="14" borderId="16" xfId="0" applyFont="1" applyFill="1" applyBorder="1"/>
    <xf numFmtId="43" fontId="0" fillId="14" borderId="16" xfId="1" applyFont="1" applyFill="1" applyBorder="1"/>
    <xf numFmtId="14" fontId="0" fillId="14" borderId="16" xfId="1" applyNumberFormat="1" applyFont="1" applyFill="1" applyBorder="1"/>
    <xf numFmtId="0" fontId="0" fillId="14" borderId="20" xfId="0" applyFill="1" applyBorder="1"/>
    <xf numFmtId="0" fontId="0" fillId="14" borderId="22" xfId="0" applyFill="1" applyBorder="1"/>
    <xf numFmtId="0" fontId="0" fillId="14" borderId="24" xfId="0" applyFill="1" applyBorder="1"/>
    <xf numFmtId="0" fontId="0" fillId="14" borderId="25" xfId="0" applyFill="1" applyBorder="1"/>
    <xf numFmtId="0" fontId="0" fillId="14" borderId="0" xfId="0" applyFill="1"/>
    <xf numFmtId="0" fontId="14" fillId="7" borderId="20" xfId="0" applyFont="1" applyFill="1" applyBorder="1"/>
    <xf numFmtId="14" fontId="0" fillId="7" borderId="0" xfId="0" applyNumberFormat="1" applyFill="1"/>
    <xf numFmtId="17" fontId="1" fillId="0" borderId="8" xfId="0" applyNumberFormat="1" applyFont="1" applyFill="1" applyBorder="1" applyAlignment="1">
      <alignment horizontal="center"/>
    </xf>
    <xf numFmtId="44" fontId="0" fillId="0" borderId="0" xfId="2" applyFont="1"/>
    <xf numFmtId="43" fontId="0" fillId="0" borderId="0" xfId="1" applyFont="1"/>
    <xf numFmtId="44" fontId="0" fillId="0" borderId="1" xfId="0" applyNumberFormat="1" applyBorder="1"/>
    <xf numFmtId="43" fontId="0" fillId="0" borderId="1" xfId="0" applyNumberFormat="1" applyBorder="1"/>
    <xf numFmtId="0" fontId="0" fillId="3" borderId="16" xfId="0" applyFill="1" applyBorder="1"/>
    <xf numFmtId="43" fontId="0" fillId="3" borderId="16" xfId="1" applyFont="1" applyFill="1" applyBorder="1"/>
    <xf numFmtId="14" fontId="0" fillId="3" borderId="16" xfId="1" applyNumberFormat="1" applyFont="1" applyFill="1" applyBorder="1"/>
    <xf numFmtId="0" fontId="0" fillId="3" borderId="20" xfId="0" applyFill="1" applyBorder="1"/>
    <xf numFmtId="0" fontId="0" fillId="3" borderId="22" xfId="0" applyFill="1" applyBorder="1"/>
    <xf numFmtId="0" fontId="0" fillId="3" borderId="24" xfId="0" applyFill="1" applyBorder="1"/>
    <xf numFmtId="0" fontId="0" fillId="3" borderId="25" xfId="0" applyFill="1" applyBorder="1"/>
    <xf numFmtId="0" fontId="14" fillId="3" borderId="20" xfId="0" applyFont="1" applyFill="1" applyBorder="1"/>
    <xf numFmtId="0" fontId="1" fillId="3" borderId="16" xfId="0" applyFont="1" applyFill="1" applyBorder="1"/>
    <xf numFmtId="43" fontId="0" fillId="3" borderId="24" xfId="0" applyNumberFormat="1" applyFill="1" applyBorder="1"/>
    <xf numFmtId="43" fontId="0" fillId="3" borderId="25" xfId="0" applyNumberFormat="1" applyFill="1" applyBorder="1"/>
    <xf numFmtId="0" fontId="3" fillId="3" borderId="20" xfId="0" applyFont="1" applyFill="1" applyBorder="1"/>
    <xf numFmtId="43" fontId="1" fillId="0" borderId="1" xfId="1" applyFont="1" applyFill="1" applyBorder="1"/>
    <xf numFmtId="43" fontId="1" fillId="5" borderId="17" xfId="1" applyFont="1" applyFill="1" applyBorder="1"/>
    <xf numFmtId="43" fontId="1" fillId="5" borderId="16" xfId="1" applyFont="1" applyFill="1" applyBorder="1"/>
    <xf numFmtId="43" fontId="1" fillId="3" borderId="16" xfId="1" applyFont="1" applyFill="1" applyBorder="1"/>
    <xf numFmtId="43" fontId="1" fillId="2" borderId="16" xfId="1" applyFont="1" applyFill="1" applyBorder="1"/>
    <xf numFmtId="43" fontId="1" fillId="13" borderId="16" xfId="1" applyFont="1" applyFill="1" applyBorder="1"/>
    <xf numFmtId="43" fontId="1" fillId="5" borderId="19" xfId="1" applyFont="1" applyFill="1" applyBorder="1"/>
    <xf numFmtId="17" fontId="1" fillId="0" borderId="2" xfId="0" applyNumberFormat="1" applyFont="1" applyFill="1" applyBorder="1" applyAlignment="1">
      <alignment horizontal="center"/>
    </xf>
    <xf numFmtId="17" fontId="1" fillId="0" borderId="3" xfId="0" applyNumberFormat="1" applyFont="1" applyFill="1" applyBorder="1" applyAlignment="1">
      <alignment horizontal="center"/>
    </xf>
    <xf numFmtId="17" fontId="1" fillId="0" borderId="11" xfId="0" applyNumberFormat="1" applyFont="1" applyFill="1" applyBorder="1" applyAlignment="1">
      <alignment horizontal="center"/>
    </xf>
    <xf numFmtId="17" fontId="1" fillId="0" borderId="12" xfId="0" applyNumberFormat="1" applyFont="1" applyFill="1" applyBorder="1" applyAlignment="1">
      <alignment horizontal="center"/>
    </xf>
    <xf numFmtId="17" fontId="1" fillId="0" borderId="8" xfId="0" applyNumberFormat="1" applyFont="1" applyFill="1" applyBorder="1" applyAlignment="1">
      <alignment horizontal="center"/>
    </xf>
    <xf numFmtId="17" fontId="1" fillId="0" borderId="9" xfId="0" applyNumberFormat="1" applyFont="1" applyFill="1" applyBorder="1" applyAlignment="1">
      <alignment horizontal="center"/>
    </xf>
    <xf numFmtId="17" fontId="1" fillId="0" borderId="10" xfId="0" applyNumberFormat="1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43" fontId="1" fillId="0" borderId="8" xfId="1" applyFont="1" applyFill="1" applyBorder="1" applyAlignment="1">
      <alignment horizontal="center"/>
    </xf>
    <xf numFmtId="43" fontId="1" fillId="0" borderId="9" xfId="1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  <colors>
    <mruColors>
      <color rgb="FFCCECFF"/>
      <color rgb="FF660066"/>
      <color rgb="FF13089C"/>
      <color rgb="FFF794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D58"/>
  <sheetViews>
    <sheetView tabSelected="1" topLeftCell="A46" workbookViewId="0">
      <pane xSplit="7" topLeftCell="W1" activePane="topRight" state="frozen"/>
      <selection pane="topRight" activeCell="E57" sqref="E57"/>
    </sheetView>
  </sheetViews>
  <sheetFormatPr defaultColWidth="9.140625" defaultRowHeight="12.75" x14ac:dyDescent="0.2"/>
  <cols>
    <col min="1" max="1" width="19" style="2" customWidth="1"/>
    <col min="2" max="2" width="25.140625" style="2" customWidth="1"/>
    <col min="3" max="3" width="15.42578125" style="2" customWidth="1"/>
    <col min="4" max="4" width="12.42578125" style="2" customWidth="1"/>
    <col min="5" max="5" width="17.28515625" style="2" customWidth="1"/>
    <col min="6" max="6" width="11.7109375" style="1" customWidth="1"/>
    <col min="7" max="7" width="11.28515625" style="1" customWidth="1"/>
    <col min="8" max="8" width="9.42578125" style="1" customWidth="1"/>
    <col min="9" max="9" width="13.7109375" style="1" customWidth="1"/>
    <col min="10" max="10" width="35.42578125" style="2" customWidth="1"/>
    <col min="11" max="11" width="8.85546875" style="2" customWidth="1"/>
    <col min="12" max="12" width="10.7109375" style="1" customWidth="1"/>
    <col min="13" max="13" width="8.85546875" style="2" customWidth="1"/>
    <col min="14" max="14" width="10.7109375" style="2" customWidth="1"/>
    <col min="15" max="15" width="10" style="2" customWidth="1"/>
    <col min="16" max="16" width="10.85546875" style="1" customWidth="1"/>
    <col min="17" max="17" width="10.28515625" style="1" customWidth="1"/>
    <col min="18" max="19" width="11.7109375" style="2" customWidth="1"/>
    <col min="20" max="21" width="12" style="2" customWidth="1"/>
    <col min="22" max="25" width="12.28515625" style="2" customWidth="1"/>
    <col min="26" max="35" width="12.28515625" style="1" customWidth="1"/>
    <col min="36" max="36" width="13.85546875" style="1" customWidth="1"/>
    <col min="37" max="16384" width="9.140625" style="2"/>
  </cols>
  <sheetData>
    <row r="1" spans="1:36" x14ac:dyDescent="0.2">
      <c r="A1" s="37" t="s">
        <v>1</v>
      </c>
      <c r="B1" s="37"/>
      <c r="C1" s="37"/>
    </row>
    <row r="2" spans="1:36" ht="15.75" x14ac:dyDescent="0.25">
      <c r="A2" s="37" t="s">
        <v>2</v>
      </c>
      <c r="B2" s="37"/>
      <c r="C2" s="37"/>
      <c r="E2" s="38"/>
    </row>
    <row r="3" spans="1:36" x14ac:dyDescent="0.2">
      <c r="A3" s="37" t="s">
        <v>3</v>
      </c>
      <c r="B3" s="37"/>
      <c r="C3" s="37"/>
      <c r="E3" s="39"/>
      <c r="F3" s="119" t="s">
        <v>125</v>
      </c>
    </row>
    <row r="4" spans="1:36" x14ac:dyDescent="0.2">
      <c r="A4" s="37" t="s">
        <v>37</v>
      </c>
      <c r="B4" s="37"/>
      <c r="C4" s="37"/>
    </row>
    <row r="5" spans="1:36" x14ac:dyDescent="0.2">
      <c r="A5" s="37"/>
      <c r="B5" s="37"/>
      <c r="C5" s="37"/>
    </row>
    <row r="6" spans="1:36" ht="13.5" thickBot="1" x14ac:dyDescent="0.25">
      <c r="A6" s="37" t="s">
        <v>121</v>
      </c>
      <c r="B6" s="37"/>
      <c r="C6" s="37"/>
    </row>
    <row r="7" spans="1:36" ht="13.5" thickBot="1" x14ac:dyDescent="0.25">
      <c r="A7" s="37" t="s">
        <v>120</v>
      </c>
      <c r="B7" s="37"/>
      <c r="C7" s="37"/>
      <c r="G7" s="120"/>
      <c r="K7" s="375" t="s">
        <v>175</v>
      </c>
      <c r="L7" s="376"/>
      <c r="M7" s="375" t="s">
        <v>176</v>
      </c>
      <c r="N7" s="376"/>
      <c r="O7" s="375" t="s">
        <v>177</v>
      </c>
      <c r="P7" s="376"/>
      <c r="Q7" s="377" t="s">
        <v>178</v>
      </c>
      <c r="R7" s="378"/>
      <c r="S7" s="375" t="s">
        <v>179</v>
      </c>
      <c r="T7" s="376"/>
      <c r="U7" s="375" t="s">
        <v>180</v>
      </c>
      <c r="V7" s="376"/>
      <c r="W7" s="375" t="s">
        <v>181</v>
      </c>
      <c r="X7" s="376"/>
      <c r="Y7" s="375" t="s">
        <v>182</v>
      </c>
      <c r="Z7" s="376"/>
      <c r="AA7" s="377" t="s">
        <v>183</v>
      </c>
      <c r="AB7" s="378"/>
      <c r="AC7" s="377" t="s">
        <v>184</v>
      </c>
      <c r="AD7" s="378"/>
      <c r="AE7" s="377" t="s">
        <v>185</v>
      </c>
      <c r="AF7" s="378"/>
      <c r="AG7" s="377" t="s">
        <v>186</v>
      </c>
      <c r="AH7" s="378"/>
    </row>
    <row r="8" spans="1:36" ht="13.5" thickBot="1" x14ac:dyDescent="0.25">
      <c r="A8" s="40">
        <v>39630</v>
      </c>
      <c r="B8" s="41"/>
      <c r="C8" s="41"/>
      <c r="D8" s="41"/>
      <c r="E8" s="41"/>
      <c r="F8" s="121" t="s">
        <v>17</v>
      </c>
      <c r="G8" s="16" t="s">
        <v>90</v>
      </c>
      <c r="H8" s="121"/>
      <c r="I8" s="28" t="s">
        <v>116</v>
      </c>
      <c r="J8" s="45"/>
      <c r="K8" s="370">
        <v>43282</v>
      </c>
      <c r="L8" s="371"/>
      <c r="M8" s="370">
        <v>43330</v>
      </c>
      <c r="N8" s="371"/>
      <c r="O8" s="372">
        <v>43344</v>
      </c>
      <c r="P8" s="373"/>
      <c r="Q8" s="372">
        <v>43374</v>
      </c>
      <c r="R8" s="373"/>
      <c r="S8" s="368">
        <v>43405</v>
      </c>
      <c r="T8" s="369"/>
      <c r="U8" s="372">
        <v>43435</v>
      </c>
      <c r="V8" s="373"/>
      <c r="W8" s="372">
        <v>43466</v>
      </c>
      <c r="X8" s="373"/>
      <c r="Y8" s="372">
        <v>43497</v>
      </c>
      <c r="Z8" s="373"/>
      <c r="AA8" s="372">
        <v>43525</v>
      </c>
      <c r="AB8" s="373"/>
      <c r="AC8" s="372">
        <v>43556</v>
      </c>
      <c r="AD8" s="373"/>
      <c r="AE8" s="372">
        <v>43586</v>
      </c>
      <c r="AF8" s="374"/>
      <c r="AG8" s="344"/>
      <c r="AH8" s="46">
        <v>43617</v>
      </c>
      <c r="AI8" s="368" t="s">
        <v>17</v>
      </c>
      <c r="AJ8" s="369"/>
    </row>
    <row r="9" spans="1:36" s="117" customFormat="1" ht="13.5" thickBot="1" x14ac:dyDescent="0.25">
      <c r="A9" s="314"/>
      <c r="B9" s="315"/>
      <c r="C9" s="316" t="s">
        <v>4</v>
      </c>
      <c r="D9" s="315" t="s">
        <v>12</v>
      </c>
      <c r="E9" s="315"/>
      <c r="F9" s="317" t="s">
        <v>13</v>
      </c>
      <c r="G9" s="362" t="s">
        <v>14</v>
      </c>
      <c r="H9" s="318"/>
      <c r="I9" s="318" t="s">
        <v>117</v>
      </c>
      <c r="J9" s="319" t="s">
        <v>18</v>
      </c>
      <c r="K9" s="320" t="s">
        <v>94</v>
      </c>
      <c r="L9" s="321" t="s">
        <v>96</v>
      </c>
      <c r="M9" s="322" t="s">
        <v>95</v>
      </c>
      <c r="N9" s="323" t="s">
        <v>97</v>
      </c>
      <c r="O9" s="324" t="s">
        <v>95</v>
      </c>
      <c r="P9" s="325" t="s">
        <v>98</v>
      </c>
      <c r="Q9" s="326" t="s">
        <v>95</v>
      </c>
      <c r="R9" s="323" t="s">
        <v>99</v>
      </c>
      <c r="S9" s="324" t="s">
        <v>95</v>
      </c>
      <c r="T9" s="323" t="s">
        <v>100</v>
      </c>
      <c r="U9" s="322" t="s">
        <v>95</v>
      </c>
      <c r="V9" s="322" t="s">
        <v>101</v>
      </c>
      <c r="W9" s="324" t="s">
        <v>95</v>
      </c>
      <c r="X9" s="323" t="s">
        <v>102</v>
      </c>
      <c r="Y9" s="324" t="s">
        <v>95</v>
      </c>
      <c r="Z9" s="325" t="s">
        <v>103</v>
      </c>
      <c r="AA9" s="326" t="s">
        <v>95</v>
      </c>
      <c r="AB9" s="325" t="s">
        <v>104</v>
      </c>
      <c r="AC9" s="326" t="s">
        <v>95</v>
      </c>
      <c r="AD9" s="325" t="s">
        <v>105</v>
      </c>
      <c r="AE9" s="326" t="s">
        <v>95</v>
      </c>
      <c r="AF9" s="325" t="s">
        <v>106</v>
      </c>
      <c r="AG9" s="326" t="s">
        <v>95</v>
      </c>
      <c r="AH9" s="327" t="s">
        <v>107</v>
      </c>
      <c r="AI9" s="326" t="s">
        <v>109</v>
      </c>
      <c r="AJ9" s="325" t="s">
        <v>108</v>
      </c>
    </row>
    <row r="10" spans="1:36" s="116" customFormat="1" x14ac:dyDescent="0.2">
      <c r="A10" s="213" t="s">
        <v>41</v>
      </c>
      <c r="B10" s="213"/>
      <c r="C10" s="213" t="s">
        <v>92</v>
      </c>
      <c r="D10" s="213">
        <v>1</v>
      </c>
      <c r="E10" s="213"/>
      <c r="F10" s="214"/>
      <c r="G10" s="363"/>
      <c r="H10" s="214"/>
      <c r="I10" s="214"/>
      <c r="J10" s="215" t="s">
        <v>19</v>
      </c>
      <c r="K10" s="213"/>
      <c r="L10" s="213"/>
      <c r="M10" s="216"/>
      <c r="N10" s="217"/>
      <c r="O10" s="218"/>
      <c r="P10" s="219"/>
      <c r="Q10" s="214"/>
      <c r="R10" s="214"/>
      <c r="S10" s="220"/>
      <c r="T10" s="221"/>
      <c r="U10" s="216"/>
      <c r="V10" s="217"/>
      <c r="W10" s="220"/>
      <c r="X10" s="221"/>
      <c r="Y10" s="216"/>
      <c r="Z10" s="217"/>
      <c r="AA10" s="220"/>
      <c r="AB10" s="221"/>
      <c r="AC10" s="216"/>
      <c r="AD10" s="217"/>
      <c r="AE10" s="220"/>
      <c r="AF10" s="221"/>
      <c r="AG10" s="216"/>
      <c r="AH10" s="217"/>
      <c r="AI10" s="220"/>
      <c r="AJ10" s="221">
        <f t="shared" ref="AJ10:AJ11" si="0">SUM(L10:AH10)</f>
        <v>0</v>
      </c>
    </row>
    <row r="11" spans="1:36" s="116" customFormat="1" x14ac:dyDescent="0.2">
      <c r="A11" s="213" t="s">
        <v>42</v>
      </c>
      <c r="B11" s="213"/>
      <c r="C11" s="213" t="s">
        <v>93</v>
      </c>
      <c r="D11" s="213">
        <v>4</v>
      </c>
      <c r="E11" s="213"/>
      <c r="F11" s="214"/>
      <c r="G11" s="363"/>
      <c r="H11" s="214"/>
      <c r="I11" s="214"/>
      <c r="J11" s="215" t="s">
        <v>19</v>
      </c>
      <c r="K11" s="213"/>
      <c r="L11" s="213"/>
      <c r="M11" s="222"/>
      <c r="N11" s="215"/>
      <c r="O11" s="223"/>
      <c r="P11" s="224"/>
      <c r="Q11" s="214"/>
      <c r="R11" s="214"/>
      <c r="S11" s="223"/>
      <c r="T11" s="224"/>
      <c r="U11" s="222"/>
      <c r="V11" s="215"/>
      <c r="W11" s="223"/>
      <c r="X11" s="224"/>
      <c r="Y11" s="222"/>
      <c r="Z11" s="215"/>
      <c r="AA11" s="223"/>
      <c r="AB11" s="224"/>
      <c r="AC11" s="222"/>
      <c r="AD11" s="215"/>
      <c r="AE11" s="223"/>
      <c r="AF11" s="224"/>
      <c r="AG11" s="222"/>
      <c r="AH11" s="215"/>
      <c r="AI11" s="223"/>
      <c r="AJ11" s="224">
        <f t="shared" si="0"/>
        <v>0</v>
      </c>
    </row>
    <row r="12" spans="1:36" s="77" customFormat="1" x14ac:dyDescent="0.2">
      <c r="A12" s="349" t="s">
        <v>43</v>
      </c>
      <c r="B12" s="349" t="s">
        <v>50</v>
      </c>
      <c r="C12" s="349" t="s">
        <v>44</v>
      </c>
      <c r="D12" s="349">
        <v>1</v>
      </c>
      <c r="E12" s="349" t="s">
        <v>174</v>
      </c>
      <c r="F12" s="350">
        <v>1737</v>
      </c>
      <c r="G12" s="364">
        <v>1478.37</v>
      </c>
      <c r="H12" s="350"/>
      <c r="I12" s="351">
        <v>43900</v>
      </c>
      <c r="J12" s="352" t="s">
        <v>19</v>
      </c>
      <c r="K12" s="349">
        <v>55</v>
      </c>
      <c r="L12" s="349">
        <v>72.67</v>
      </c>
      <c r="M12" s="353">
        <v>52</v>
      </c>
      <c r="N12" s="352">
        <v>67.66</v>
      </c>
      <c r="O12" s="358">
        <f>F12</f>
        <v>1737</v>
      </c>
      <c r="P12" s="359">
        <f>G12</f>
        <v>1478.37</v>
      </c>
      <c r="Q12" s="350">
        <v>76</v>
      </c>
      <c r="R12" s="350">
        <v>93.99</v>
      </c>
      <c r="S12" s="350">
        <v>183</v>
      </c>
      <c r="T12" s="350">
        <v>204.89</v>
      </c>
      <c r="U12" s="350">
        <v>79</v>
      </c>
      <c r="V12" s="350">
        <v>103.78</v>
      </c>
      <c r="W12" s="354"/>
      <c r="X12" s="355"/>
      <c r="Y12" s="353"/>
      <c r="Z12" s="352"/>
      <c r="AA12" s="354"/>
      <c r="AB12" s="355"/>
      <c r="AC12" s="353"/>
      <c r="AD12" s="352"/>
      <c r="AE12" s="354"/>
      <c r="AF12" s="355"/>
      <c r="AG12" s="353"/>
      <c r="AH12" s="352"/>
      <c r="AI12" s="354">
        <f>K12+M12+O12+Q12+S12+U12+W12+Y12+AA12+AC12+AE12+AG12</f>
        <v>2182</v>
      </c>
      <c r="AJ12" s="355">
        <f>L12+N12+P12+R12+T12+V12+X12+Z12+AB12+AD12+AF12+AH12</f>
        <v>2021.36</v>
      </c>
    </row>
    <row r="13" spans="1:36" s="77" customFormat="1" x14ac:dyDescent="0.2">
      <c r="A13" s="349" t="s">
        <v>22</v>
      </c>
      <c r="B13" s="349" t="s">
        <v>51</v>
      </c>
      <c r="C13" s="349" t="s">
        <v>47</v>
      </c>
      <c r="D13" s="349">
        <v>2</v>
      </c>
      <c r="E13" s="349" t="s">
        <v>174</v>
      </c>
      <c r="F13" s="350">
        <v>0</v>
      </c>
      <c r="G13" s="364">
        <v>14.79</v>
      </c>
      <c r="H13" s="350"/>
      <c r="I13" s="351">
        <v>43900</v>
      </c>
      <c r="J13" s="352" t="s">
        <v>19</v>
      </c>
      <c r="K13" s="349">
        <v>0</v>
      </c>
      <c r="L13" s="349">
        <v>15.78</v>
      </c>
      <c r="M13" s="353">
        <v>0</v>
      </c>
      <c r="N13" s="352">
        <v>14.3</v>
      </c>
      <c r="O13" s="354">
        <v>0</v>
      </c>
      <c r="P13" s="355">
        <v>14.79</v>
      </c>
      <c r="Q13" s="350">
        <v>0</v>
      </c>
      <c r="R13" s="350">
        <v>14.3</v>
      </c>
      <c r="S13" s="350">
        <v>0</v>
      </c>
      <c r="T13" s="350">
        <v>15.78</v>
      </c>
      <c r="U13" s="350">
        <v>0</v>
      </c>
      <c r="V13" s="350">
        <v>15.29</v>
      </c>
      <c r="W13" s="354"/>
      <c r="X13" s="355"/>
      <c r="Y13" s="353"/>
      <c r="Z13" s="352"/>
      <c r="AA13" s="354"/>
      <c r="AB13" s="355"/>
      <c r="AC13" s="353"/>
      <c r="AD13" s="352"/>
      <c r="AE13" s="354"/>
      <c r="AF13" s="355"/>
      <c r="AG13" s="353"/>
      <c r="AH13" s="352"/>
      <c r="AI13" s="354">
        <f t="shared" ref="AI13:AJ41" si="1">K13+M13+O13+Q13+S13+U13+W13+Y13+AA13+AC13+AE13+AG13</f>
        <v>0</v>
      </c>
      <c r="AJ13" s="355">
        <f t="shared" si="1"/>
        <v>90.240000000000009</v>
      </c>
    </row>
    <row r="14" spans="1:36" s="77" customFormat="1" x14ac:dyDescent="0.2">
      <c r="A14" s="349" t="s">
        <v>22</v>
      </c>
      <c r="B14" s="349" t="s">
        <v>51</v>
      </c>
      <c r="C14" s="349" t="s">
        <v>48</v>
      </c>
      <c r="D14" s="349">
        <v>2</v>
      </c>
      <c r="E14" s="349" t="s">
        <v>174</v>
      </c>
      <c r="F14" s="350">
        <v>64</v>
      </c>
      <c r="G14" s="364">
        <v>88.24</v>
      </c>
      <c r="H14" s="350"/>
      <c r="I14" s="351">
        <v>43900</v>
      </c>
      <c r="J14" s="352" t="s">
        <v>19</v>
      </c>
      <c r="K14" s="349"/>
      <c r="L14" s="349">
        <v>35.44</v>
      </c>
      <c r="M14" s="353">
        <v>18</v>
      </c>
      <c r="N14" s="352">
        <v>32.770000000000003</v>
      </c>
      <c r="O14" s="354">
        <v>55</v>
      </c>
      <c r="P14" s="355">
        <v>70.680000000000007</v>
      </c>
      <c r="Q14" s="350">
        <v>55</v>
      </c>
      <c r="R14" s="350">
        <v>71.97</v>
      </c>
      <c r="S14" s="350">
        <v>59</v>
      </c>
      <c r="T14" s="350">
        <v>76.75</v>
      </c>
      <c r="U14" s="350">
        <v>56</v>
      </c>
      <c r="V14" s="350">
        <v>78.02</v>
      </c>
      <c r="W14" s="354">
        <v>64</v>
      </c>
      <c r="X14" s="355">
        <v>88.24</v>
      </c>
      <c r="Y14" s="353"/>
      <c r="Z14" s="352"/>
      <c r="AA14" s="354"/>
      <c r="AB14" s="355"/>
      <c r="AC14" s="353"/>
      <c r="AD14" s="352"/>
      <c r="AE14" s="354"/>
      <c r="AF14" s="355"/>
      <c r="AG14" s="353"/>
      <c r="AH14" s="352"/>
      <c r="AI14" s="354">
        <f t="shared" si="1"/>
        <v>307</v>
      </c>
      <c r="AJ14" s="355">
        <f t="shared" si="1"/>
        <v>453.87</v>
      </c>
    </row>
    <row r="15" spans="1:36" s="60" customFormat="1" x14ac:dyDescent="0.2">
      <c r="A15" s="133" t="s">
        <v>5</v>
      </c>
      <c r="B15" s="133" t="s">
        <v>52</v>
      </c>
      <c r="C15" s="133" t="s">
        <v>46</v>
      </c>
      <c r="D15" s="133">
        <v>4</v>
      </c>
      <c r="E15" s="133" t="s">
        <v>171</v>
      </c>
      <c r="F15" s="134">
        <v>889</v>
      </c>
      <c r="G15" s="365">
        <v>807.35</v>
      </c>
      <c r="H15" s="134"/>
      <c r="I15" s="135">
        <v>43899</v>
      </c>
      <c r="J15" s="146" t="s">
        <v>19</v>
      </c>
      <c r="K15" s="133">
        <v>19</v>
      </c>
      <c r="L15" s="133">
        <v>35.44</v>
      </c>
      <c r="M15" s="150">
        <v>17</v>
      </c>
      <c r="N15" s="146">
        <v>31.74</v>
      </c>
      <c r="O15" s="154">
        <v>44</v>
      </c>
      <c r="P15" s="160">
        <v>59.49</v>
      </c>
      <c r="Q15" s="134">
        <v>47</v>
      </c>
      <c r="R15" s="134">
        <v>63.59</v>
      </c>
      <c r="S15" s="134">
        <v>539</v>
      </c>
      <c r="T15" s="134">
        <v>497.94</v>
      </c>
      <c r="U15" s="134">
        <v>1325</v>
      </c>
      <c r="V15" s="134">
        <v>1221.08</v>
      </c>
      <c r="W15" s="154">
        <v>889</v>
      </c>
      <c r="X15" s="160">
        <v>807.35</v>
      </c>
      <c r="Y15" s="150"/>
      <c r="Z15" s="146"/>
      <c r="AA15" s="154"/>
      <c r="AB15" s="160"/>
      <c r="AC15" s="150"/>
      <c r="AD15" s="146"/>
      <c r="AE15" s="154"/>
      <c r="AF15" s="160"/>
      <c r="AG15" s="150"/>
      <c r="AH15" s="146"/>
      <c r="AI15" s="154">
        <f t="shared" si="1"/>
        <v>2880</v>
      </c>
      <c r="AJ15" s="160">
        <f t="shared" si="1"/>
        <v>2716.63</v>
      </c>
    </row>
    <row r="16" spans="1:36" s="77" customFormat="1" x14ac:dyDescent="0.2">
      <c r="A16" s="349" t="s">
        <v>6</v>
      </c>
      <c r="B16" s="349" t="s">
        <v>72</v>
      </c>
      <c r="C16" s="349" t="s">
        <v>71</v>
      </c>
      <c r="D16" s="349">
        <v>4</v>
      </c>
      <c r="E16" s="357" t="s">
        <v>174</v>
      </c>
      <c r="F16" s="350">
        <v>43</v>
      </c>
      <c r="G16" s="364">
        <v>64.14</v>
      </c>
      <c r="H16" s="350"/>
      <c r="I16" s="351">
        <v>43900</v>
      </c>
      <c r="J16" s="352" t="s">
        <v>19</v>
      </c>
      <c r="K16" s="349">
        <v>7</v>
      </c>
      <c r="L16" s="349">
        <v>23.02</v>
      </c>
      <c r="M16" s="353">
        <v>23</v>
      </c>
      <c r="N16" s="352">
        <v>37.9</v>
      </c>
      <c r="O16" s="354">
        <v>40</v>
      </c>
      <c r="P16" s="355">
        <v>55.43</v>
      </c>
      <c r="Q16" s="350">
        <v>34</v>
      </c>
      <c r="R16" s="350">
        <v>49.95</v>
      </c>
      <c r="S16" s="350">
        <v>35</v>
      </c>
      <c r="T16" s="350">
        <v>51.95</v>
      </c>
      <c r="U16" s="350">
        <v>32</v>
      </c>
      <c r="V16" s="350">
        <v>51.13</v>
      </c>
      <c r="W16" s="354"/>
      <c r="X16" s="355"/>
      <c r="Y16" s="353"/>
      <c r="Z16" s="352"/>
      <c r="AA16" s="354"/>
      <c r="AB16" s="355"/>
      <c r="AC16" s="353"/>
      <c r="AD16" s="352"/>
      <c r="AE16" s="354"/>
      <c r="AF16" s="355"/>
      <c r="AG16" s="353"/>
      <c r="AH16" s="352"/>
      <c r="AI16" s="354">
        <f t="shared" si="1"/>
        <v>171</v>
      </c>
      <c r="AJ16" s="355">
        <f t="shared" si="1"/>
        <v>269.38</v>
      </c>
    </row>
    <row r="17" spans="1:36" s="77" customFormat="1" x14ac:dyDescent="0.2">
      <c r="A17" s="349" t="s">
        <v>6</v>
      </c>
      <c r="B17" s="349" t="s">
        <v>72</v>
      </c>
      <c r="C17" s="349" t="s">
        <v>73</v>
      </c>
      <c r="D17" s="349">
        <v>4</v>
      </c>
      <c r="E17" s="357" t="s">
        <v>174</v>
      </c>
      <c r="F17" s="350">
        <v>113</v>
      </c>
      <c r="G17" s="364">
        <v>144.47</v>
      </c>
      <c r="H17" s="350"/>
      <c r="I17" s="351">
        <v>43900</v>
      </c>
      <c r="J17" s="352" t="s">
        <v>19</v>
      </c>
      <c r="K17" s="349">
        <v>1</v>
      </c>
      <c r="L17" s="349">
        <v>16.809999999999999</v>
      </c>
      <c r="M17" s="353">
        <v>1</v>
      </c>
      <c r="N17" s="352">
        <v>15.32</v>
      </c>
      <c r="O17" s="354">
        <v>4</v>
      </c>
      <c r="P17" s="355">
        <v>18.86</v>
      </c>
      <c r="Q17" s="350">
        <v>15</v>
      </c>
      <c r="R17" s="350">
        <v>30.03</v>
      </c>
      <c r="S17" s="350">
        <v>116</v>
      </c>
      <c r="T17" s="350">
        <v>135.66</v>
      </c>
      <c r="U17" s="350">
        <v>131</v>
      </c>
      <c r="V17" s="350">
        <v>162.02000000000001</v>
      </c>
      <c r="W17" s="354"/>
      <c r="X17" s="355"/>
      <c r="Y17" s="353"/>
      <c r="Z17" s="352"/>
      <c r="AA17" s="354"/>
      <c r="AB17" s="355"/>
      <c r="AC17" s="353"/>
      <c r="AD17" s="352"/>
      <c r="AE17" s="354"/>
      <c r="AF17" s="355"/>
      <c r="AG17" s="353"/>
      <c r="AH17" s="352"/>
      <c r="AI17" s="354">
        <f t="shared" si="1"/>
        <v>268</v>
      </c>
      <c r="AJ17" s="355">
        <f t="shared" si="1"/>
        <v>378.70000000000005</v>
      </c>
    </row>
    <row r="18" spans="1:36" s="77" customFormat="1" x14ac:dyDescent="0.2">
      <c r="A18" s="349" t="s">
        <v>27</v>
      </c>
      <c r="B18" s="349" t="s">
        <v>59</v>
      </c>
      <c r="C18" s="349" t="s">
        <v>58</v>
      </c>
      <c r="D18" s="349">
        <v>16</v>
      </c>
      <c r="E18" s="349" t="s">
        <v>174</v>
      </c>
      <c r="F18" s="350">
        <v>365</v>
      </c>
      <c r="G18" s="364">
        <v>431.96</v>
      </c>
      <c r="H18" s="350"/>
      <c r="I18" s="351">
        <v>43900</v>
      </c>
      <c r="J18" s="352" t="s">
        <v>19</v>
      </c>
      <c r="K18" s="349">
        <v>29</v>
      </c>
      <c r="L18" s="349">
        <v>50.36</v>
      </c>
      <c r="M18" s="353">
        <v>33</v>
      </c>
      <c r="N18" s="352">
        <v>52.98</v>
      </c>
      <c r="O18" s="354">
        <v>58</v>
      </c>
      <c r="P18" s="355">
        <v>81.09</v>
      </c>
      <c r="Q18" s="350">
        <v>58</v>
      </c>
      <c r="R18" s="350">
        <v>82.62</v>
      </c>
      <c r="S18" s="350">
        <v>74</v>
      </c>
      <c r="T18" s="350">
        <v>101.49</v>
      </c>
      <c r="U18" s="350">
        <v>464</v>
      </c>
      <c r="V18" s="350">
        <v>527.58000000000004</v>
      </c>
      <c r="W18" s="354"/>
      <c r="X18" s="355"/>
      <c r="Y18" s="353"/>
      <c r="Z18" s="352"/>
      <c r="AA18" s="354"/>
      <c r="AB18" s="355"/>
      <c r="AC18" s="353"/>
      <c r="AD18" s="352"/>
      <c r="AE18" s="354"/>
      <c r="AF18" s="355"/>
      <c r="AG18" s="353"/>
      <c r="AH18" s="352"/>
      <c r="AI18" s="354">
        <f t="shared" si="1"/>
        <v>716</v>
      </c>
      <c r="AJ18" s="355">
        <f t="shared" si="1"/>
        <v>896.12000000000012</v>
      </c>
    </row>
    <row r="19" spans="1:36" s="77" customFormat="1" x14ac:dyDescent="0.2">
      <c r="A19" s="349" t="s">
        <v>25</v>
      </c>
      <c r="B19" s="349" t="s">
        <v>86</v>
      </c>
      <c r="C19" s="349" t="s">
        <v>85</v>
      </c>
      <c r="D19" s="349">
        <v>6</v>
      </c>
      <c r="E19" s="349" t="s">
        <v>174</v>
      </c>
      <c r="F19" s="350">
        <v>1136</v>
      </c>
      <c r="G19" s="364">
        <v>1002.8</v>
      </c>
      <c r="H19" s="350"/>
      <c r="I19" s="351">
        <v>43900</v>
      </c>
      <c r="J19" s="352" t="s">
        <v>19</v>
      </c>
      <c r="K19" s="349">
        <v>19</v>
      </c>
      <c r="L19" s="349">
        <v>35.44</v>
      </c>
      <c r="M19" s="353">
        <v>24</v>
      </c>
      <c r="N19" s="352">
        <v>38.92</v>
      </c>
      <c r="O19" s="354">
        <v>52</v>
      </c>
      <c r="P19" s="355">
        <v>67.63</v>
      </c>
      <c r="Q19" s="350">
        <v>81</v>
      </c>
      <c r="R19" s="350">
        <v>99.24</v>
      </c>
      <c r="S19" s="350">
        <v>401</v>
      </c>
      <c r="T19" s="350">
        <v>391.07</v>
      </c>
      <c r="U19" s="350">
        <v>1474</v>
      </c>
      <c r="V19" s="350">
        <v>1349.4</v>
      </c>
      <c r="W19" s="354"/>
      <c r="X19" s="355"/>
      <c r="Y19" s="353"/>
      <c r="Z19" s="352"/>
      <c r="AA19" s="354"/>
      <c r="AB19" s="355"/>
      <c r="AC19" s="353"/>
      <c r="AD19" s="352"/>
      <c r="AE19" s="354"/>
      <c r="AF19" s="355"/>
      <c r="AG19" s="353"/>
      <c r="AH19" s="352"/>
      <c r="AI19" s="354">
        <f t="shared" si="1"/>
        <v>2051</v>
      </c>
      <c r="AJ19" s="355">
        <f t="shared" si="1"/>
        <v>1981.7</v>
      </c>
    </row>
    <row r="20" spans="1:36" s="311" customFormat="1" x14ac:dyDescent="0.2">
      <c r="A20" s="304" t="s">
        <v>39</v>
      </c>
      <c r="B20" s="304" t="s">
        <v>77</v>
      </c>
      <c r="C20" s="304" t="s">
        <v>76</v>
      </c>
      <c r="D20" s="304">
        <v>7</v>
      </c>
      <c r="E20" s="312" t="s">
        <v>169</v>
      </c>
      <c r="F20" s="305">
        <v>124</v>
      </c>
      <c r="G20" s="366">
        <v>162.07</v>
      </c>
      <c r="H20" s="305"/>
      <c r="I20" s="306">
        <v>43887</v>
      </c>
      <c r="J20" s="307" t="s">
        <v>19</v>
      </c>
      <c r="K20" s="304">
        <v>0</v>
      </c>
      <c r="L20" s="304">
        <v>15.81</v>
      </c>
      <c r="M20" s="308">
        <v>0</v>
      </c>
      <c r="N20" s="307">
        <v>14.3</v>
      </c>
      <c r="O20" s="309">
        <v>49</v>
      </c>
      <c r="P20" s="310">
        <v>65.73</v>
      </c>
      <c r="Q20" s="305">
        <v>0</v>
      </c>
      <c r="R20" s="305">
        <v>14.3</v>
      </c>
      <c r="S20" s="305">
        <v>3</v>
      </c>
      <c r="T20" s="305">
        <v>17.920000000000002</v>
      </c>
      <c r="U20" s="305">
        <v>57</v>
      </c>
      <c r="V20" s="305">
        <v>77.599999999999994</v>
      </c>
      <c r="W20" s="309"/>
      <c r="X20" s="310"/>
      <c r="Y20" s="308"/>
      <c r="Z20" s="307"/>
      <c r="AA20" s="309"/>
      <c r="AB20" s="310"/>
      <c r="AC20" s="308"/>
      <c r="AD20" s="307"/>
      <c r="AE20" s="309"/>
      <c r="AF20" s="310"/>
      <c r="AG20" s="308"/>
      <c r="AH20" s="307"/>
      <c r="AI20" s="309">
        <f t="shared" si="1"/>
        <v>109</v>
      </c>
      <c r="AJ20" s="310">
        <f t="shared" si="1"/>
        <v>205.66</v>
      </c>
    </row>
    <row r="21" spans="1:36" s="311" customFormat="1" x14ac:dyDescent="0.2">
      <c r="A21" s="304" t="s">
        <v>39</v>
      </c>
      <c r="B21" s="304" t="s">
        <v>77</v>
      </c>
      <c r="C21" s="304" t="s">
        <v>82</v>
      </c>
      <c r="D21" s="304">
        <v>7</v>
      </c>
      <c r="E21" s="312" t="s">
        <v>169</v>
      </c>
      <c r="F21" s="305">
        <v>1057</v>
      </c>
      <c r="G21" s="366">
        <v>971.41</v>
      </c>
      <c r="H21" s="305"/>
      <c r="I21" s="306">
        <v>43887</v>
      </c>
      <c r="J21" s="307" t="s">
        <v>19</v>
      </c>
      <c r="K21" s="304">
        <v>0</v>
      </c>
      <c r="L21" s="304">
        <v>40.36</v>
      </c>
      <c r="M21" s="308">
        <v>32</v>
      </c>
      <c r="N21" s="307">
        <v>47.28</v>
      </c>
      <c r="O21" s="309">
        <v>0</v>
      </c>
      <c r="P21" s="310">
        <v>15.78</v>
      </c>
      <c r="Q21" s="305">
        <v>49</v>
      </c>
      <c r="R21" s="305">
        <v>65.069999999999993</v>
      </c>
      <c r="S21" s="305">
        <v>84</v>
      </c>
      <c r="T21" s="305">
        <v>102.27</v>
      </c>
      <c r="U21" s="305">
        <v>675</v>
      </c>
      <c r="V21" s="305">
        <v>637.74</v>
      </c>
      <c r="W21" s="309">
        <v>1057</v>
      </c>
      <c r="X21" s="310">
        <v>971.41</v>
      </c>
      <c r="Y21" s="308"/>
      <c r="Z21" s="307"/>
      <c r="AA21" s="309"/>
      <c r="AB21" s="310"/>
      <c r="AC21" s="308"/>
      <c r="AD21" s="307"/>
      <c r="AE21" s="309"/>
      <c r="AF21" s="310"/>
      <c r="AG21" s="308"/>
      <c r="AH21" s="307"/>
      <c r="AI21" s="309">
        <f t="shared" si="1"/>
        <v>1897</v>
      </c>
      <c r="AJ21" s="310">
        <f t="shared" si="1"/>
        <v>1879.9099999999999</v>
      </c>
    </row>
    <row r="22" spans="1:36" s="116" customFormat="1" x14ac:dyDescent="0.2">
      <c r="A22" s="213" t="s">
        <v>30</v>
      </c>
      <c r="B22" s="213" t="s">
        <v>84</v>
      </c>
      <c r="C22" s="213" t="s">
        <v>83</v>
      </c>
      <c r="D22" s="213">
        <v>6</v>
      </c>
      <c r="E22" s="213" t="s">
        <v>190</v>
      </c>
      <c r="F22" s="214">
        <v>689</v>
      </c>
      <c r="G22" s="363">
        <v>639.03</v>
      </c>
      <c r="H22" s="214"/>
      <c r="I22" s="255">
        <v>43913</v>
      </c>
      <c r="J22" s="215" t="s">
        <v>19</v>
      </c>
      <c r="K22" s="213">
        <v>7</v>
      </c>
      <c r="L22" s="213">
        <v>22.05</v>
      </c>
      <c r="M22" s="222"/>
      <c r="N22" s="215"/>
      <c r="O22" s="223">
        <v>20</v>
      </c>
      <c r="P22" s="224">
        <v>34.65</v>
      </c>
      <c r="Q22" s="214">
        <v>38</v>
      </c>
      <c r="R22" s="214">
        <v>54.34</v>
      </c>
      <c r="S22" s="214">
        <v>293</v>
      </c>
      <c r="T22" s="214">
        <v>309.33</v>
      </c>
      <c r="U22" s="214">
        <v>602</v>
      </c>
      <c r="V22" s="214">
        <v>608.42999999999995</v>
      </c>
      <c r="W22" s="223"/>
      <c r="X22" s="224"/>
      <c r="Y22" s="222">
        <v>689</v>
      </c>
      <c r="Z22" s="215">
        <v>639.03</v>
      </c>
      <c r="AA22" s="223"/>
      <c r="AB22" s="224"/>
      <c r="AC22" s="222"/>
      <c r="AD22" s="215"/>
      <c r="AE22" s="223"/>
      <c r="AF22" s="224"/>
      <c r="AG22" s="222"/>
      <c r="AH22" s="215"/>
      <c r="AI22" s="223">
        <f t="shared" si="1"/>
        <v>1649</v>
      </c>
      <c r="AJ22" s="224">
        <f t="shared" si="1"/>
        <v>1667.83</v>
      </c>
    </row>
    <row r="23" spans="1:36" s="77" customFormat="1" x14ac:dyDescent="0.2">
      <c r="A23" s="349" t="s">
        <v>32</v>
      </c>
      <c r="B23" s="349" t="s">
        <v>57</v>
      </c>
      <c r="C23" s="349" t="s">
        <v>112</v>
      </c>
      <c r="D23" s="349">
        <v>5</v>
      </c>
      <c r="E23" s="357" t="s">
        <v>188</v>
      </c>
      <c r="F23" s="350">
        <v>313</v>
      </c>
      <c r="G23" s="364">
        <v>349.93</v>
      </c>
      <c r="H23" s="350"/>
      <c r="I23" s="351">
        <v>43900</v>
      </c>
      <c r="J23" s="352" t="s">
        <v>19</v>
      </c>
      <c r="K23" s="349">
        <v>5</v>
      </c>
      <c r="L23" s="349">
        <v>19.97</v>
      </c>
      <c r="M23" s="353">
        <v>20</v>
      </c>
      <c r="N23" s="352">
        <v>34.799999999999997</v>
      </c>
      <c r="O23" s="354">
        <v>3</v>
      </c>
      <c r="P23" s="355">
        <v>18.84</v>
      </c>
      <c r="Q23" s="350">
        <v>37</v>
      </c>
      <c r="R23" s="350">
        <v>56.37</v>
      </c>
      <c r="S23" s="350">
        <v>136</v>
      </c>
      <c r="T23" s="350">
        <v>155.9</v>
      </c>
      <c r="U23" s="350">
        <v>454</v>
      </c>
      <c r="V23" s="350">
        <v>478.98</v>
      </c>
      <c r="W23" s="354"/>
      <c r="X23" s="355"/>
      <c r="Y23" s="353"/>
      <c r="Z23" s="352"/>
      <c r="AA23" s="354"/>
      <c r="AB23" s="355"/>
      <c r="AC23" s="353"/>
      <c r="AD23" s="352"/>
      <c r="AE23" s="354"/>
      <c r="AF23" s="355"/>
      <c r="AG23" s="353"/>
      <c r="AH23" s="352"/>
      <c r="AI23" s="354">
        <f t="shared" si="1"/>
        <v>655</v>
      </c>
      <c r="AJ23" s="355">
        <f t="shared" si="1"/>
        <v>764.86</v>
      </c>
    </row>
    <row r="24" spans="1:36" s="77" customFormat="1" x14ac:dyDescent="0.2">
      <c r="A24" s="349" t="s">
        <v>7</v>
      </c>
      <c r="B24" s="349" t="s">
        <v>75</v>
      </c>
      <c r="C24" s="349" t="s">
        <v>74</v>
      </c>
      <c r="D24" s="349">
        <v>19</v>
      </c>
      <c r="E24" s="357" t="s">
        <v>174</v>
      </c>
      <c r="F24" s="350">
        <v>599</v>
      </c>
      <c r="G24" s="364">
        <v>577.86</v>
      </c>
      <c r="H24" s="350"/>
      <c r="I24" s="351">
        <v>43900</v>
      </c>
      <c r="J24" s="352" t="s">
        <v>19</v>
      </c>
      <c r="K24" s="349">
        <v>24</v>
      </c>
      <c r="L24" s="349">
        <v>40.6</v>
      </c>
      <c r="M24" s="353">
        <v>26</v>
      </c>
      <c r="N24" s="352">
        <v>40.97</v>
      </c>
      <c r="O24" s="354">
        <v>54</v>
      </c>
      <c r="P24" s="355">
        <v>69.650000000000006</v>
      </c>
      <c r="Q24" s="350">
        <v>108</v>
      </c>
      <c r="R24" s="350">
        <v>127.54</v>
      </c>
      <c r="S24" s="350">
        <v>258</v>
      </c>
      <c r="T24" s="350">
        <v>280.32</v>
      </c>
      <c r="U24" s="350">
        <v>831</v>
      </c>
      <c r="V24" s="350">
        <v>795.67</v>
      </c>
      <c r="W24" s="354"/>
      <c r="X24" s="355"/>
      <c r="Y24" s="353"/>
      <c r="Z24" s="352"/>
      <c r="AA24" s="354"/>
      <c r="AB24" s="355"/>
      <c r="AC24" s="353"/>
      <c r="AD24" s="352"/>
      <c r="AE24" s="354"/>
      <c r="AF24" s="355"/>
      <c r="AG24" s="353"/>
      <c r="AH24" s="352"/>
      <c r="AI24" s="354">
        <f t="shared" si="1"/>
        <v>1301</v>
      </c>
      <c r="AJ24" s="355">
        <f t="shared" si="1"/>
        <v>1354.75</v>
      </c>
    </row>
    <row r="25" spans="1:36" s="116" customFormat="1" x14ac:dyDescent="0.2">
      <c r="A25" s="213" t="s">
        <v>29</v>
      </c>
      <c r="B25" s="213" t="s">
        <v>70</v>
      </c>
      <c r="C25" s="213" t="s">
        <v>69</v>
      </c>
      <c r="D25" s="213">
        <v>10</v>
      </c>
      <c r="E25" s="213"/>
      <c r="F25" s="214"/>
      <c r="G25" s="363"/>
      <c r="H25" s="214"/>
      <c r="I25" s="214"/>
      <c r="J25" s="215" t="s">
        <v>19</v>
      </c>
      <c r="K25" s="213"/>
      <c r="L25" s="213"/>
      <c r="M25" s="222"/>
      <c r="N25" s="215"/>
      <c r="O25" s="223"/>
      <c r="P25" s="224"/>
      <c r="Q25" s="214"/>
      <c r="R25" s="214"/>
      <c r="S25" s="214"/>
      <c r="T25" s="214"/>
      <c r="U25" s="214"/>
      <c r="V25" s="214"/>
      <c r="W25" s="223"/>
      <c r="X25" s="224"/>
      <c r="Y25" s="222"/>
      <c r="Z25" s="215"/>
      <c r="AA25" s="223"/>
      <c r="AB25" s="224"/>
      <c r="AC25" s="222"/>
      <c r="AD25" s="215"/>
      <c r="AE25" s="223"/>
      <c r="AF25" s="224"/>
      <c r="AG25" s="222"/>
      <c r="AH25" s="215"/>
      <c r="AI25" s="223">
        <f t="shared" si="1"/>
        <v>0</v>
      </c>
      <c r="AJ25" s="224">
        <f t="shared" si="1"/>
        <v>0</v>
      </c>
    </row>
    <row r="26" spans="1:36" s="77" customFormat="1" x14ac:dyDescent="0.2">
      <c r="A26" s="349" t="s">
        <v>32</v>
      </c>
      <c r="B26" s="349" t="s">
        <v>57</v>
      </c>
      <c r="C26" s="349" t="s">
        <v>56</v>
      </c>
      <c r="D26" s="349">
        <v>10</v>
      </c>
      <c r="E26" s="349" t="s">
        <v>174</v>
      </c>
      <c r="F26" s="350">
        <v>5748</v>
      </c>
      <c r="G26" s="364">
        <v>4274.6400000000003</v>
      </c>
      <c r="H26" s="350"/>
      <c r="I26" s="351">
        <v>43900</v>
      </c>
      <c r="J26" s="352" t="s">
        <v>19</v>
      </c>
      <c r="K26" s="349">
        <v>1669</v>
      </c>
      <c r="L26" s="349">
        <v>1374.62</v>
      </c>
      <c r="M26" s="353">
        <v>858</v>
      </c>
      <c r="N26" s="352">
        <v>737.26</v>
      </c>
      <c r="O26" s="354">
        <v>1060</v>
      </c>
      <c r="P26" s="355">
        <v>882.05</v>
      </c>
      <c r="Q26" s="350">
        <v>3102</v>
      </c>
      <c r="R26" s="350">
        <v>2528.2600000000002</v>
      </c>
      <c r="S26" s="350">
        <v>4951</v>
      </c>
      <c r="T26" s="350">
        <v>3778.59</v>
      </c>
      <c r="U26" s="350">
        <v>6468</v>
      </c>
      <c r="V26" s="350">
        <v>5250.59</v>
      </c>
      <c r="W26" s="354"/>
      <c r="X26" s="355"/>
      <c r="Y26" s="353"/>
      <c r="Z26" s="352"/>
      <c r="AA26" s="354"/>
      <c r="AB26" s="355"/>
      <c r="AC26" s="353"/>
      <c r="AD26" s="352"/>
      <c r="AE26" s="354"/>
      <c r="AF26" s="355"/>
      <c r="AG26" s="353"/>
      <c r="AH26" s="352"/>
      <c r="AI26" s="354">
        <f t="shared" si="1"/>
        <v>18108</v>
      </c>
      <c r="AJ26" s="355">
        <f t="shared" si="1"/>
        <v>14551.37</v>
      </c>
    </row>
    <row r="27" spans="1:36" s="77" customFormat="1" x14ac:dyDescent="0.2">
      <c r="A27" s="349" t="s">
        <v>34</v>
      </c>
      <c r="B27" s="349" t="s">
        <v>53</v>
      </c>
      <c r="C27" s="349" t="s">
        <v>49</v>
      </c>
      <c r="D27" s="349">
        <v>11</v>
      </c>
      <c r="E27" s="357" t="s">
        <v>174</v>
      </c>
      <c r="F27" s="350">
        <v>619</v>
      </c>
      <c r="G27" s="364">
        <v>593.67999999999995</v>
      </c>
      <c r="H27" s="350"/>
      <c r="I27" s="351">
        <v>43900</v>
      </c>
      <c r="J27" s="352" t="s">
        <v>19</v>
      </c>
      <c r="K27" s="349">
        <v>12</v>
      </c>
      <c r="L27" s="349">
        <v>28.2</v>
      </c>
      <c r="M27" s="353">
        <v>21</v>
      </c>
      <c r="N27" s="352">
        <v>35.86</v>
      </c>
      <c r="O27" s="354">
        <v>69</v>
      </c>
      <c r="P27" s="355">
        <v>84.9</v>
      </c>
      <c r="Q27" s="350">
        <v>83</v>
      </c>
      <c r="R27" s="350">
        <v>101.34</v>
      </c>
      <c r="S27" s="350">
        <v>472</v>
      </c>
      <c r="T27" s="350">
        <v>446.05</v>
      </c>
      <c r="U27" s="350">
        <v>729</v>
      </c>
      <c r="V27" s="350">
        <v>707.83</v>
      </c>
      <c r="W27" s="354"/>
      <c r="X27" s="355"/>
      <c r="Y27" s="353"/>
      <c r="Z27" s="352"/>
      <c r="AA27" s="354"/>
      <c r="AB27" s="355"/>
      <c r="AC27" s="353"/>
      <c r="AD27" s="352"/>
      <c r="AE27" s="354"/>
      <c r="AF27" s="355"/>
      <c r="AG27" s="353"/>
      <c r="AH27" s="352"/>
      <c r="AI27" s="354">
        <f t="shared" si="1"/>
        <v>1386</v>
      </c>
      <c r="AJ27" s="355">
        <f t="shared" si="1"/>
        <v>1404.18</v>
      </c>
    </row>
    <row r="28" spans="1:36" s="77" customFormat="1" x14ac:dyDescent="0.2">
      <c r="A28" s="349" t="s">
        <v>8</v>
      </c>
      <c r="B28" s="349" t="s">
        <v>53</v>
      </c>
      <c r="C28" s="349" t="s">
        <v>55</v>
      </c>
      <c r="D28" s="349">
        <v>11</v>
      </c>
      <c r="E28" s="349" t="s">
        <v>187</v>
      </c>
      <c r="F28" s="350">
        <v>895</v>
      </c>
      <c r="G28" s="364">
        <v>812.09</v>
      </c>
      <c r="H28" s="350"/>
      <c r="I28" s="351">
        <v>43900</v>
      </c>
      <c r="J28" s="352" t="s">
        <v>19</v>
      </c>
      <c r="K28" s="349">
        <v>1</v>
      </c>
      <c r="L28" s="349">
        <v>16.809999999999999</v>
      </c>
      <c r="M28" s="353">
        <v>0</v>
      </c>
      <c r="N28" s="352">
        <v>14.3</v>
      </c>
      <c r="O28" s="354">
        <v>1</v>
      </c>
      <c r="P28" s="355">
        <v>15.8</v>
      </c>
      <c r="Q28" s="350">
        <v>10</v>
      </c>
      <c r="R28" s="350">
        <v>24.79</v>
      </c>
      <c r="S28" s="350">
        <v>251</v>
      </c>
      <c r="T28" s="350">
        <v>274.45</v>
      </c>
      <c r="U28" s="350">
        <v>739</v>
      </c>
      <c r="V28" s="350">
        <v>714.82</v>
      </c>
      <c r="W28" s="354"/>
      <c r="X28" s="355"/>
      <c r="Y28" s="353"/>
      <c r="Z28" s="352"/>
      <c r="AA28" s="354"/>
      <c r="AB28" s="355"/>
      <c r="AC28" s="353"/>
      <c r="AD28" s="352"/>
      <c r="AE28" s="354"/>
      <c r="AF28" s="355"/>
      <c r="AG28" s="353"/>
      <c r="AH28" s="352"/>
      <c r="AI28" s="354">
        <f t="shared" si="1"/>
        <v>1002</v>
      </c>
      <c r="AJ28" s="355">
        <f t="shared" si="1"/>
        <v>1060.97</v>
      </c>
    </row>
    <row r="29" spans="1:36" s="77" customFormat="1" x14ac:dyDescent="0.2">
      <c r="A29" s="349" t="s">
        <v>0</v>
      </c>
      <c r="B29" s="349" t="s">
        <v>63</v>
      </c>
      <c r="C29" s="349" t="s">
        <v>62</v>
      </c>
      <c r="D29" s="349">
        <v>12</v>
      </c>
      <c r="E29" s="357" t="s">
        <v>174</v>
      </c>
      <c r="F29" s="350">
        <v>1891</v>
      </c>
      <c r="G29" s="364">
        <v>1604.43</v>
      </c>
      <c r="H29" s="350"/>
      <c r="I29" s="351">
        <v>43900</v>
      </c>
      <c r="J29" s="352" t="s">
        <v>19</v>
      </c>
      <c r="K29" s="349">
        <v>165</v>
      </c>
      <c r="L29" s="349">
        <v>186.45</v>
      </c>
      <c r="M29" s="353">
        <v>119</v>
      </c>
      <c r="N29" s="352">
        <v>136.41</v>
      </c>
      <c r="O29" s="354">
        <v>177</v>
      </c>
      <c r="P29" s="355">
        <v>194.64</v>
      </c>
      <c r="Q29" s="350">
        <v>155</v>
      </c>
      <c r="R29" s="350">
        <v>176.81</v>
      </c>
      <c r="S29" s="350">
        <v>925</v>
      </c>
      <c r="T29" s="350">
        <v>796.86</v>
      </c>
      <c r="U29" s="350">
        <v>1244</v>
      </c>
      <c r="V29" s="350">
        <v>1151.33</v>
      </c>
      <c r="W29" s="354"/>
      <c r="X29" s="355"/>
      <c r="Y29" s="353"/>
      <c r="Z29" s="352"/>
      <c r="AA29" s="354"/>
      <c r="AB29" s="355"/>
      <c r="AC29" s="353"/>
      <c r="AD29" s="352"/>
      <c r="AE29" s="354"/>
      <c r="AF29" s="355"/>
      <c r="AG29" s="353"/>
      <c r="AH29" s="352"/>
      <c r="AI29" s="354">
        <f t="shared" si="1"/>
        <v>2785</v>
      </c>
      <c r="AJ29" s="355">
        <f t="shared" si="1"/>
        <v>2642.5</v>
      </c>
    </row>
    <row r="30" spans="1:36" s="77" customFormat="1" x14ac:dyDescent="0.2">
      <c r="A30" s="349" t="s">
        <v>9</v>
      </c>
      <c r="B30" s="349" t="s">
        <v>65</v>
      </c>
      <c r="C30" s="349" t="s">
        <v>64</v>
      </c>
      <c r="D30" s="349">
        <v>12</v>
      </c>
      <c r="E30" s="357" t="s">
        <v>174</v>
      </c>
      <c r="F30" s="350">
        <v>876</v>
      </c>
      <c r="G30" s="364">
        <v>797.05</v>
      </c>
      <c r="H30" s="350"/>
      <c r="I30" s="351">
        <v>43900</v>
      </c>
      <c r="J30" s="352" t="s">
        <v>19</v>
      </c>
      <c r="K30" s="349">
        <v>51</v>
      </c>
      <c r="L30" s="349">
        <v>68.540000000000006</v>
      </c>
      <c r="M30" s="353">
        <v>87</v>
      </c>
      <c r="N30" s="352">
        <v>103.57</v>
      </c>
      <c r="O30" s="354">
        <v>46</v>
      </c>
      <c r="P30" s="355">
        <v>61.53</v>
      </c>
      <c r="Q30" s="350">
        <v>138</v>
      </c>
      <c r="R30" s="350">
        <v>158.99</v>
      </c>
      <c r="S30" s="350">
        <v>328</v>
      </c>
      <c r="T30" s="350">
        <v>334.53</v>
      </c>
      <c r="U30" s="350">
        <v>742</v>
      </c>
      <c r="V30" s="350">
        <v>719.02</v>
      </c>
      <c r="W30" s="354"/>
      <c r="X30" s="355"/>
      <c r="Y30" s="353"/>
      <c r="Z30" s="352"/>
      <c r="AA30" s="354"/>
      <c r="AB30" s="355"/>
      <c r="AC30" s="353"/>
      <c r="AD30" s="352"/>
      <c r="AE30" s="354"/>
      <c r="AF30" s="355"/>
      <c r="AG30" s="353"/>
      <c r="AH30" s="352"/>
      <c r="AI30" s="354">
        <f t="shared" si="1"/>
        <v>1392</v>
      </c>
      <c r="AJ30" s="355">
        <f t="shared" si="1"/>
        <v>1446.1799999999998</v>
      </c>
    </row>
    <row r="31" spans="1:36" s="77" customFormat="1" x14ac:dyDescent="0.2">
      <c r="A31" s="349" t="s">
        <v>28</v>
      </c>
      <c r="B31" s="349" t="s">
        <v>65</v>
      </c>
      <c r="C31" s="349" t="s">
        <v>66</v>
      </c>
      <c r="D31" s="349">
        <v>12</v>
      </c>
      <c r="E31" s="357" t="s">
        <v>174</v>
      </c>
      <c r="F31" s="350">
        <v>2135</v>
      </c>
      <c r="G31" s="364">
        <v>1793.31</v>
      </c>
      <c r="H31" s="350"/>
      <c r="I31" s="351">
        <v>43900</v>
      </c>
      <c r="J31" s="352" t="s">
        <v>19</v>
      </c>
      <c r="K31" s="349">
        <v>671</v>
      </c>
      <c r="L31" s="349">
        <v>600.80999999999995</v>
      </c>
      <c r="M31" s="353">
        <v>626</v>
      </c>
      <c r="N31" s="352">
        <v>559.29</v>
      </c>
      <c r="O31" s="354">
        <v>633</v>
      </c>
      <c r="P31" s="355">
        <v>558.76</v>
      </c>
      <c r="Q31" s="350">
        <v>1277</v>
      </c>
      <c r="R31" s="350">
        <v>1087.31</v>
      </c>
      <c r="S31" s="350">
        <v>1834</v>
      </c>
      <c r="T31" s="350">
        <v>1500.83</v>
      </c>
      <c r="U31" s="350">
        <v>2383</v>
      </c>
      <c r="V31" s="350">
        <v>2132.23</v>
      </c>
      <c r="W31" s="354"/>
      <c r="X31" s="355"/>
      <c r="Y31" s="353"/>
      <c r="Z31" s="352"/>
      <c r="AA31" s="354"/>
      <c r="AB31" s="355"/>
      <c r="AC31" s="353"/>
      <c r="AD31" s="352"/>
      <c r="AE31" s="354"/>
      <c r="AF31" s="355"/>
      <c r="AG31" s="353"/>
      <c r="AH31" s="352"/>
      <c r="AI31" s="354">
        <f t="shared" si="1"/>
        <v>7424</v>
      </c>
      <c r="AJ31" s="355">
        <f t="shared" si="1"/>
        <v>6439.23</v>
      </c>
    </row>
    <row r="32" spans="1:36" s="77" customFormat="1" x14ac:dyDescent="0.2">
      <c r="A32" s="349" t="s">
        <v>24</v>
      </c>
      <c r="B32" s="349" t="s">
        <v>79</v>
      </c>
      <c r="C32" s="349" t="s">
        <v>78</v>
      </c>
      <c r="D32" s="349">
        <v>14</v>
      </c>
      <c r="E32" s="357" t="s">
        <v>174</v>
      </c>
      <c r="F32" s="350">
        <v>1492</v>
      </c>
      <c r="G32" s="364">
        <v>1284.51</v>
      </c>
      <c r="H32" s="350"/>
      <c r="I32" s="351">
        <v>43900</v>
      </c>
      <c r="J32" s="352" t="s">
        <v>19</v>
      </c>
      <c r="K32" s="349">
        <v>49</v>
      </c>
      <c r="L32" s="349">
        <v>66.45</v>
      </c>
      <c r="M32" s="353">
        <v>25</v>
      </c>
      <c r="N32" s="352">
        <v>39.950000000000003</v>
      </c>
      <c r="O32" s="354">
        <v>27</v>
      </c>
      <c r="P32" s="355">
        <v>42.23</v>
      </c>
      <c r="Q32" s="350">
        <v>153</v>
      </c>
      <c r="R32" s="350">
        <v>174.73</v>
      </c>
      <c r="S32" s="350">
        <v>688</v>
      </c>
      <c r="T32" s="350">
        <v>613.32000000000005</v>
      </c>
      <c r="U32" s="350">
        <v>1409</v>
      </c>
      <c r="V32" s="350">
        <v>1293.43</v>
      </c>
      <c r="W32" s="354"/>
      <c r="X32" s="355"/>
      <c r="Y32" s="353"/>
      <c r="Z32" s="352"/>
      <c r="AA32" s="354"/>
      <c r="AB32" s="355"/>
      <c r="AC32" s="353"/>
      <c r="AD32" s="352"/>
      <c r="AE32" s="354"/>
      <c r="AF32" s="355"/>
      <c r="AG32" s="353"/>
      <c r="AH32" s="352"/>
      <c r="AI32" s="354">
        <f t="shared" si="1"/>
        <v>2351</v>
      </c>
      <c r="AJ32" s="355">
        <f t="shared" si="1"/>
        <v>2230.11</v>
      </c>
    </row>
    <row r="33" spans="1:56" s="77" customFormat="1" x14ac:dyDescent="0.2">
      <c r="A33" s="349" t="s">
        <v>33</v>
      </c>
      <c r="B33" s="349" t="s">
        <v>81</v>
      </c>
      <c r="C33" s="349" t="s">
        <v>80</v>
      </c>
      <c r="D33" s="349">
        <v>15</v>
      </c>
      <c r="E33" s="357" t="s">
        <v>174</v>
      </c>
      <c r="F33" s="350">
        <v>9969</v>
      </c>
      <c r="G33" s="364">
        <v>6606.4</v>
      </c>
      <c r="H33" s="350"/>
      <c r="I33" s="351">
        <v>43900</v>
      </c>
      <c r="J33" s="352" t="s">
        <v>19</v>
      </c>
      <c r="K33" s="349">
        <v>2131</v>
      </c>
      <c r="L33" s="349">
        <v>1732.85</v>
      </c>
      <c r="M33" s="353">
        <v>1574</v>
      </c>
      <c r="N33" s="352">
        <v>1286.55</v>
      </c>
      <c r="O33" s="354">
        <v>1629</v>
      </c>
      <c r="P33" s="355">
        <v>1312.84</v>
      </c>
      <c r="Q33" s="350">
        <v>2585</v>
      </c>
      <c r="R33" s="350">
        <v>2120.0500000000002</v>
      </c>
      <c r="S33" s="350">
        <v>5013</v>
      </c>
      <c r="T33" s="350">
        <v>3815.83</v>
      </c>
      <c r="U33" s="350">
        <v>13036</v>
      </c>
      <c r="V33" s="350">
        <v>9766.36</v>
      </c>
      <c r="W33" s="354"/>
      <c r="X33" s="355"/>
      <c r="Y33" s="353"/>
      <c r="Z33" s="352"/>
      <c r="AA33" s="354"/>
      <c r="AB33" s="355"/>
      <c r="AC33" s="353"/>
      <c r="AD33" s="352"/>
      <c r="AE33" s="354"/>
      <c r="AF33" s="355"/>
      <c r="AG33" s="353"/>
      <c r="AH33" s="352"/>
      <c r="AI33" s="354">
        <f t="shared" si="1"/>
        <v>25968</v>
      </c>
      <c r="AJ33" s="355">
        <f t="shared" si="1"/>
        <v>20034.48</v>
      </c>
    </row>
    <row r="34" spans="1:56" s="116" customFormat="1" x14ac:dyDescent="0.2">
      <c r="A34" s="213" t="s">
        <v>35</v>
      </c>
      <c r="B34" s="213"/>
      <c r="C34" s="213" t="s">
        <v>110</v>
      </c>
      <c r="D34" s="213">
        <v>70</v>
      </c>
      <c r="E34" s="213"/>
      <c r="F34" s="214"/>
      <c r="G34" s="363"/>
      <c r="H34" s="214"/>
      <c r="I34" s="214"/>
      <c r="J34" s="215" t="s">
        <v>19</v>
      </c>
      <c r="K34" s="213"/>
      <c r="L34" s="213"/>
      <c r="M34" s="222"/>
      <c r="N34" s="215"/>
      <c r="O34" s="223"/>
      <c r="P34" s="224"/>
      <c r="Q34" s="214"/>
      <c r="R34" s="214"/>
      <c r="S34" s="214"/>
      <c r="T34" s="214"/>
      <c r="U34" s="214"/>
      <c r="V34" s="214"/>
      <c r="W34" s="223"/>
      <c r="X34" s="224"/>
      <c r="Y34" s="222"/>
      <c r="Z34" s="215"/>
      <c r="AA34" s="223"/>
      <c r="AB34" s="224"/>
      <c r="AC34" s="222"/>
      <c r="AD34" s="215"/>
      <c r="AE34" s="223"/>
      <c r="AF34" s="224"/>
      <c r="AG34" s="222"/>
      <c r="AH34" s="215"/>
      <c r="AI34" s="223">
        <f t="shared" si="1"/>
        <v>0</v>
      </c>
      <c r="AJ34" s="224">
        <f t="shared" si="1"/>
        <v>0</v>
      </c>
    </row>
    <row r="35" spans="1:56" s="77" customFormat="1" x14ac:dyDescent="0.2">
      <c r="A35" s="349" t="s">
        <v>10</v>
      </c>
      <c r="B35" s="349" t="s">
        <v>54</v>
      </c>
      <c r="C35" s="349" t="s">
        <v>45</v>
      </c>
      <c r="D35" s="349">
        <v>60</v>
      </c>
      <c r="E35" s="349" t="s">
        <v>174</v>
      </c>
      <c r="F35" s="350">
        <v>55</v>
      </c>
      <c r="G35" s="364">
        <v>77.900000000000006</v>
      </c>
      <c r="H35" s="350"/>
      <c r="I35" s="351">
        <v>43900</v>
      </c>
      <c r="J35" s="352" t="s">
        <v>19</v>
      </c>
      <c r="K35" s="349">
        <v>4</v>
      </c>
      <c r="L35" s="349">
        <v>19.93</v>
      </c>
      <c r="M35" s="353">
        <v>1</v>
      </c>
      <c r="N35" s="352">
        <v>15.32</v>
      </c>
      <c r="O35" s="354">
        <v>0</v>
      </c>
      <c r="P35" s="355">
        <v>14.79</v>
      </c>
      <c r="Q35" s="350">
        <v>1</v>
      </c>
      <c r="R35" s="350">
        <v>15.35</v>
      </c>
      <c r="S35" s="350">
        <v>7</v>
      </c>
      <c r="T35" s="350">
        <v>23.01</v>
      </c>
      <c r="U35" s="350">
        <v>73</v>
      </c>
      <c r="V35" s="350">
        <v>97.06</v>
      </c>
      <c r="W35" s="354"/>
      <c r="X35" s="355"/>
      <c r="Y35" s="353"/>
      <c r="Z35" s="352"/>
      <c r="AA35" s="354"/>
      <c r="AB35" s="355"/>
      <c r="AC35" s="353"/>
      <c r="AD35" s="352"/>
      <c r="AE35" s="354"/>
      <c r="AF35" s="355"/>
      <c r="AG35" s="353"/>
      <c r="AH35" s="352"/>
      <c r="AI35" s="354">
        <f t="shared" si="1"/>
        <v>86</v>
      </c>
      <c r="AJ35" s="355">
        <f t="shared" si="1"/>
        <v>185.46</v>
      </c>
    </row>
    <row r="36" spans="1:56" s="77" customFormat="1" x14ac:dyDescent="0.2">
      <c r="A36" s="349" t="s">
        <v>26</v>
      </c>
      <c r="B36" s="349" t="s">
        <v>89</v>
      </c>
      <c r="C36" s="349" t="s">
        <v>88</v>
      </c>
      <c r="D36" s="349">
        <v>58</v>
      </c>
      <c r="E36" s="349" t="s">
        <v>174</v>
      </c>
      <c r="F36" s="350">
        <v>8</v>
      </c>
      <c r="G36" s="364">
        <v>23.97</v>
      </c>
      <c r="H36" s="350"/>
      <c r="I36" s="86">
        <v>43900</v>
      </c>
      <c r="J36" s="360" t="s">
        <v>118</v>
      </c>
      <c r="K36" s="349">
        <v>4</v>
      </c>
      <c r="L36" s="349">
        <v>19.93</v>
      </c>
      <c r="M36" s="353">
        <v>7</v>
      </c>
      <c r="N36" s="352">
        <v>21.48</v>
      </c>
      <c r="O36" s="354">
        <v>5</v>
      </c>
      <c r="P36" s="355">
        <v>19.87</v>
      </c>
      <c r="Q36" s="350">
        <v>6</v>
      </c>
      <c r="R36" s="350">
        <v>20.58</v>
      </c>
      <c r="S36" s="350">
        <v>7</v>
      </c>
      <c r="T36" s="350">
        <v>23.01</v>
      </c>
      <c r="U36" s="350">
        <v>4</v>
      </c>
      <c r="V36" s="350">
        <v>19.78</v>
      </c>
      <c r="W36" s="354"/>
      <c r="X36" s="355"/>
      <c r="Y36" s="353"/>
      <c r="Z36" s="352"/>
      <c r="AA36" s="354"/>
      <c r="AB36" s="355"/>
      <c r="AC36" s="353"/>
      <c r="AD36" s="352"/>
      <c r="AE36" s="354"/>
      <c r="AF36" s="355"/>
      <c r="AG36" s="353"/>
      <c r="AH36" s="352"/>
      <c r="AI36" s="354">
        <f t="shared" si="1"/>
        <v>33</v>
      </c>
      <c r="AJ36" s="355">
        <f t="shared" si="1"/>
        <v>124.65</v>
      </c>
    </row>
    <row r="37" spans="1:56" s="77" customFormat="1" x14ac:dyDescent="0.2">
      <c r="A37" s="349" t="s">
        <v>31</v>
      </c>
      <c r="B37" s="349" t="s">
        <v>68</v>
      </c>
      <c r="C37" s="349" t="s">
        <v>87</v>
      </c>
      <c r="D37" s="349">
        <v>70</v>
      </c>
      <c r="E37" s="357" t="s">
        <v>174</v>
      </c>
      <c r="F37" s="350">
        <v>397</v>
      </c>
      <c r="G37" s="364">
        <v>418.01</v>
      </c>
      <c r="H37" s="350"/>
      <c r="I37" s="351">
        <v>43900</v>
      </c>
      <c r="J37" s="356" t="s">
        <v>21</v>
      </c>
      <c r="K37" s="349">
        <v>7</v>
      </c>
      <c r="L37" s="349">
        <v>23.02</v>
      </c>
      <c r="M37" s="353">
        <v>4</v>
      </c>
      <c r="N37" s="352">
        <v>18.41</v>
      </c>
      <c r="O37" s="354">
        <v>5</v>
      </c>
      <c r="P37" s="355">
        <v>19.87</v>
      </c>
      <c r="Q37" s="350">
        <v>21</v>
      </c>
      <c r="R37" s="350">
        <v>36.33</v>
      </c>
      <c r="S37" s="350">
        <v>191</v>
      </c>
      <c r="T37" s="350">
        <v>213.15</v>
      </c>
      <c r="U37" s="350">
        <v>493</v>
      </c>
      <c r="V37" s="350">
        <v>504.59</v>
      </c>
      <c r="W37" s="354"/>
      <c r="X37" s="355"/>
      <c r="Y37" s="353"/>
      <c r="Z37" s="352"/>
      <c r="AA37" s="354"/>
      <c r="AB37" s="355"/>
      <c r="AC37" s="353"/>
      <c r="AD37" s="352"/>
      <c r="AE37" s="354"/>
      <c r="AF37" s="355"/>
      <c r="AG37" s="353"/>
      <c r="AH37" s="352"/>
      <c r="AI37" s="354">
        <f t="shared" si="1"/>
        <v>721</v>
      </c>
      <c r="AJ37" s="355">
        <f t="shared" si="1"/>
        <v>815.36999999999989</v>
      </c>
    </row>
    <row r="38" spans="1:56" s="77" customFormat="1" x14ac:dyDescent="0.2">
      <c r="A38" s="349" t="s">
        <v>11</v>
      </c>
      <c r="B38" s="349" t="s">
        <v>61</v>
      </c>
      <c r="C38" s="349" t="s">
        <v>60</v>
      </c>
      <c r="D38" s="349">
        <v>70</v>
      </c>
      <c r="E38" s="349" t="s">
        <v>174</v>
      </c>
      <c r="F38" s="350">
        <v>51</v>
      </c>
      <c r="G38" s="364">
        <v>80.66</v>
      </c>
      <c r="H38" s="350"/>
      <c r="I38" s="351">
        <v>43900</v>
      </c>
      <c r="J38" s="356" t="s">
        <v>21</v>
      </c>
      <c r="K38" s="349">
        <v>30</v>
      </c>
      <c r="L38" s="349">
        <v>50.31</v>
      </c>
      <c r="M38" s="353">
        <v>11</v>
      </c>
      <c r="N38" s="352">
        <v>28.17</v>
      </c>
      <c r="O38" s="354">
        <v>0</v>
      </c>
      <c r="P38" s="355">
        <v>18.45</v>
      </c>
      <c r="Q38" s="350">
        <v>0</v>
      </c>
      <c r="R38" s="350">
        <v>15.73</v>
      </c>
      <c r="S38" s="350">
        <v>39</v>
      </c>
      <c r="T38" s="350">
        <v>61.7</v>
      </c>
      <c r="U38" s="350">
        <v>109</v>
      </c>
      <c r="V38" s="350">
        <v>151.13</v>
      </c>
      <c r="W38" s="354"/>
      <c r="X38" s="355"/>
      <c r="Y38" s="353"/>
      <c r="Z38" s="352"/>
      <c r="AA38" s="354"/>
      <c r="AB38" s="355"/>
      <c r="AC38" s="353"/>
      <c r="AD38" s="352"/>
      <c r="AE38" s="354"/>
      <c r="AF38" s="355"/>
      <c r="AG38" s="353"/>
      <c r="AH38" s="352"/>
      <c r="AI38" s="354">
        <f t="shared" si="1"/>
        <v>189</v>
      </c>
      <c r="AJ38" s="355">
        <f t="shared" si="1"/>
        <v>325.49</v>
      </c>
    </row>
    <row r="39" spans="1:56" s="60" customFormat="1" x14ac:dyDescent="0.2">
      <c r="A39" s="133" t="s">
        <v>20</v>
      </c>
      <c r="B39" s="133" t="s">
        <v>115</v>
      </c>
      <c r="C39" s="133" t="s">
        <v>111</v>
      </c>
      <c r="D39" s="133">
        <v>70</v>
      </c>
      <c r="E39" s="133" t="s">
        <v>172</v>
      </c>
      <c r="F39" s="134">
        <v>383</v>
      </c>
      <c r="G39" s="365">
        <v>411</v>
      </c>
      <c r="H39" s="134"/>
      <c r="I39" s="135">
        <v>43899</v>
      </c>
      <c r="J39" s="329" t="s">
        <v>21</v>
      </c>
      <c r="K39" s="133">
        <v>0</v>
      </c>
      <c r="L39" s="133">
        <v>0</v>
      </c>
      <c r="M39" s="150"/>
      <c r="N39" s="146"/>
      <c r="O39" s="154">
        <v>0</v>
      </c>
      <c r="P39" s="160">
        <v>15.78</v>
      </c>
      <c r="Q39" s="134">
        <v>34</v>
      </c>
      <c r="R39" s="134">
        <v>49.85</v>
      </c>
      <c r="S39" s="134">
        <v>90</v>
      </c>
      <c r="T39" s="134">
        <v>101.66</v>
      </c>
      <c r="U39" s="134">
        <v>390</v>
      </c>
      <c r="V39" s="134">
        <v>410.6</v>
      </c>
      <c r="W39" s="154">
        <v>383</v>
      </c>
      <c r="X39" s="160">
        <v>411</v>
      </c>
      <c r="Y39" s="150"/>
      <c r="Z39" s="146"/>
      <c r="AA39" s="154"/>
      <c r="AB39" s="160"/>
      <c r="AC39" s="150"/>
      <c r="AD39" s="146"/>
      <c r="AE39" s="154"/>
      <c r="AF39" s="160"/>
      <c r="AG39" s="150"/>
      <c r="AH39" s="146"/>
      <c r="AI39" s="154">
        <f t="shared" si="1"/>
        <v>897</v>
      </c>
      <c r="AJ39" s="160">
        <f t="shared" si="1"/>
        <v>988.89</v>
      </c>
    </row>
    <row r="40" spans="1:56" s="77" customFormat="1" x14ac:dyDescent="0.2">
      <c r="A40" s="349" t="s">
        <v>23</v>
      </c>
      <c r="B40" s="349" t="s">
        <v>68</v>
      </c>
      <c r="C40" s="349" t="s">
        <v>67</v>
      </c>
      <c r="D40" s="349">
        <v>70</v>
      </c>
      <c r="E40" s="349" t="s">
        <v>174</v>
      </c>
      <c r="F40" s="350">
        <v>115</v>
      </c>
      <c r="G40" s="364">
        <v>146.76</v>
      </c>
      <c r="H40" s="350"/>
      <c r="I40" s="86">
        <v>43900</v>
      </c>
      <c r="J40" s="356" t="s">
        <v>21</v>
      </c>
      <c r="K40" s="349">
        <v>2</v>
      </c>
      <c r="L40" s="349">
        <v>17.84</v>
      </c>
      <c r="M40" s="353">
        <v>2</v>
      </c>
      <c r="N40" s="352">
        <v>16.350000000000001</v>
      </c>
      <c r="O40" s="354">
        <v>3</v>
      </c>
      <c r="P40" s="355">
        <v>17.850000000000001</v>
      </c>
      <c r="Q40" s="350">
        <v>2</v>
      </c>
      <c r="R40" s="350">
        <v>16.39</v>
      </c>
      <c r="S40" s="350">
        <v>22</v>
      </c>
      <c r="T40" s="350">
        <v>38.520000000000003</v>
      </c>
      <c r="U40" s="350">
        <v>162</v>
      </c>
      <c r="V40" s="350">
        <v>196.75</v>
      </c>
      <c r="W40" s="354"/>
      <c r="X40" s="355"/>
      <c r="Y40" s="353"/>
      <c r="Z40" s="352"/>
      <c r="AA40" s="354"/>
      <c r="AB40" s="355"/>
      <c r="AC40" s="353"/>
      <c r="AD40" s="352"/>
      <c r="AE40" s="354"/>
      <c r="AF40" s="355"/>
      <c r="AG40" s="353"/>
      <c r="AH40" s="352"/>
      <c r="AI40" s="354">
        <f t="shared" si="1"/>
        <v>193</v>
      </c>
      <c r="AJ40" s="355">
        <f t="shared" si="1"/>
        <v>303.70000000000005</v>
      </c>
    </row>
    <row r="41" spans="1:56" s="116" customFormat="1" ht="13.5" thickBot="1" x14ac:dyDescent="0.25">
      <c r="A41" s="256" t="s">
        <v>38</v>
      </c>
      <c r="B41" s="256" t="s">
        <v>114</v>
      </c>
      <c r="C41" s="256" t="s">
        <v>113</v>
      </c>
      <c r="D41" s="256">
        <v>70</v>
      </c>
      <c r="E41" s="256"/>
      <c r="F41" s="257"/>
      <c r="G41" s="367"/>
      <c r="H41" s="257"/>
      <c r="I41" s="257"/>
      <c r="J41" s="330" t="s">
        <v>21</v>
      </c>
      <c r="K41" s="213"/>
      <c r="L41" s="213"/>
      <c r="M41" s="259"/>
      <c r="N41" s="260"/>
      <c r="O41" s="261"/>
      <c r="P41" s="262"/>
      <c r="Q41" s="259"/>
      <c r="R41" s="260"/>
      <c r="S41" s="261"/>
      <c r="T41" s="262"/>
      <c r="U41" s="259"/>
      <c r="V41" s="260"/>
      <c r="W41" s="261"/>
      <c r="X41" s="262"/>
      <c r="Y41" s="259"/>
      <c r="Z41" s="260"/>
      <c r="AA41" s="261"/>
      <c r="AB41" s="262"/>
      <c r="AC41" s="259"/>
      <c r="AD41" s="260"/>
      <c r="AE41" s="261"/>
      <c r="AF41" s="262"/>
      <c r="AG41" s="259"/>
      <c r="AH41" s="260"/>
      <c r="AI41" s="261">
        <f t="shared" si="1"/>
        <v>0</v>
      </c>
      <c r="AJ41" s="262">
        <f t="shared" si="1"/>
        <v>0</v>
      </c>
    </row>
    <row r="42" spans="1:56" s="275" customFormat="1" ht="13.5" thickBot="1" x14ac:dyDescent="0.25">
      <c r="A42" s="263"/>
      <c r="B42" s="264"/>
      <c r="C42" s="264"/>
      <c r="D42" s="264"/>
      <c r="E42" s="264"/>
      <c r="F42" s="265">
        <f>SUM(F10:F41)</f>
        <v>31763</v>
      </c>
      <c r="G42" s="327">
        <f>SUM(G10:G41)</f>
        <v>25656.829999999998</v>
      </c>
      <c r="H42" s="265"/>
      <c r="I42" s="265"/>
      <c r="J42" s="266">
        <v>0</v>
      </c>
      <c r="K42" s="267"/>
      <c r="L42" s="268">
        <f>SUM(L10:L41)</f>
        <v>4629.5100000000011</v>
      </c>
      <c r="M42" s="269"/>
      <c r="N42" s="270">
        <f>SUM(N10:N41)</f>
        <v>3441.8599999999992</v>
      </c>
      <c r="O42" s="269"/>
      <c r="P42" s="270">
        <f>SUM(P10:P41)</f>
        <v>5310.3499999999995</v>
      </c>
      <c r="Q42" s="270"/>
      <c r="R42" s="270">
        <f t="shared" ref="R42:AH42" si="2">SUM(R10:R41)</f>
        <v>7349.82</v>
      </c>
      <c r="S42" s="269"/>
      <c r="T42" s="271">
        <f t="shared" si="2"/>
        <v>14362.78</v>
      </c>
      <c r="U42" s="272"/>
      <c r="V42" s="272">
        <f t="shared" si="2"/>
        <v>29222.240000000002</v>
      </c>
      <c r="W42" s="269"/>
      <c r="X42" s="271">
        <f t="shared" si="2"/>
        <v>2278</v>
      </c>
      <c r="Y42" s="269"/>
      <c r="Z42" s="271">
        <f>SUM(Z10:Z41)</f>
        <v>639.03</v>
      </c>
      <c r="AA42" s="269"/>
      <c r="AB42" s="271">
        <f>SUM(AB10:AB41)</f>
        <v>0</v>
      </c>
      <c r="AC42" s="269"/>
      <c r="AD42" s="271">
        <f t="shared" si="2"/>
        <v>0</v>
      </c>
      <c r="AE42" s="269"/>
      <c r="AF42" s="271">
        <f t="shared" si="2"/>
        <v>0</v>
      </c>
      <c r="AG42" s="269"/>
      <c r="AH42" s="272">
        <f t="shared" si="2"/>
        <v>0</v>
      </c>
      <c r="AI42" s="269"/>
      <c r="AJ42" s="273">
        <f t="shared" ref="AJ42" si="3">L42+N42+P42+R42+T42+V42+X42+Z42+AB42+AD42+AF42+AH42</f>
        <v>67233.59</v>
      </c>
      <c r="AK42" s="274"/>
      <c r="AL42" s="274"/>
      <c r="AM42" s="274"/>
      <c r="AN42" s="274"/>
      <c r="AO42" s="274"/>
      <c r="AP42" s="274"/>
      <c r="AQ42" s="274"/>
      <c r="AR42" s="274"/>
      <c r="AS42" s="274"/>
      <c r="AT42" s="274"/>
      <c r="AU42" s="274"/>
      <c r="AV42" s="274"/>
      <c r="AW42" s="274"/>
      <c r="AX42" s="274"/>
      <c r="AY42" s="274"/>
      <c r="AZ42" s="274"/>
      <c r="BA42" s="274"/>
      <c r="BB42" s="274"/>
      <c r="BC42" s="274"/>
      <c r="BD42" s="274"/>
    </row>
    <row r="43" spans="1:56" x14ac:dyDescent="0.2">
      <c r="G43" s="1">
        <v>-1133.48</v>
      </c>
      <c r="V43" s="2">
        <f>-V20</f>
        <v>-77.599999999999994</v>
      </c>
    </row>
    <row r="44" spans="1:56" x14ac:dyDescent="0.2">
      <c r="B44" s="307" t="s">
        <v>19</v>
      </c>
      <c r="D44" s="345">
        <v>162.07</v>
      </c>
      <c r="G44" s="1">
        <v>-1218.3499999999999</v>
      </c>
    </row>
    <row r="45" spans="1:56" ht="13.5" thickBot="1" x14ac:dyDescent="0.25">
      <c r="D45" s="346">
        <v>971.41</v>
      </c>
      <c r="G45" s="361">
        <f>SUM(G42:G44)</f>
        <v>23305</v>
      </c>
    </row>
    <row r="46" spans="1:56" ht="14.25" thickTop="1" thickBot="1" x14ac:dyDescent="0.25">
      <c r="D46" s="347">
        <f>SUM(D44:D45)</f>
        <v>1133.48</v>
      </c>
      <c r="E46" s="2" t="s">
        <v>170</v>
      </c>
    </row>
    <row r="47" spans="1:56" ht="13.5" thickTop="1" x14ac:dyDescent="0.2">
      <c r="D47"/>
    </row>
    <row r="48" spans="1:56" x14ac:dyDescent="0.2">
      <c r="B48" s="146" t="s">
        <v>19</v>
      </c>
      <c r="D48" s="346">
        <v>807.35</v>
      </c>
    </row>
    <row r="49" spans="2:5" x14ac:dyDescent="0.2">
      <c r="B49" s="329" t="s">
        <v>21</v>
      </c>
      <c r="D49" s="346">
        <v>411</v>
      </c>
      <c r="E49" s="2" t="s">
        <v>173</v>
      </c>
    </row>
    <row r="50" spans="2:5" ht="13.5" thickBot="1" x14ac:dyDescent="0.25">
      <c r="D50" s="348">
        <f>SUM(D48:D49)</f>
        <v>1218.3499999999999</v>
      </c>
    </row>
    <row r="51" spans="2:5" ht="13.5" thickTop="1" x14ac:dyDescent="0.2">
      <c r="D51"/>
    </row>
    <row r="52" spans="2:5" x14ac:dyDescent="0.2">
      <c r="B52" s="352" t="s">
        <v>19</v>
      </c>
      <c r="D52" s="345">
        <f>G12+G13+G14+G16+G17+G18+G19+G23+G24+G26+G27+G28+G29+G30+G31+G32+G33+G35</f>
        <v>21996.57</v>
      </c>
    </row>
    <row r="53" spans="2:5" x14ac:dyDescent="0.2">
      <c r="B53" s="360" t="s">
        <v>118</v>
      </c>
      <c r="D53" s="125">
        <f>G36</f>
        <v>23.97</v>
      </c>
    </row>
    <row r="54" spans="2:5" x14ac:dyDescent="0.2">
      <c r="B54" s="356" t="s">
        <v>21</v>
      </c>
      <c r="D54" s="125">
        <f>G37+G38+G40</f>
        <v>645.42999999999995</v>
      </c>
    </row>
    <row r="55" spans="2:5" ht="13.5" thickBot="1" x14ac:dyDescent="0.25">
      <c r="D55" s="210">
        <f>SUM(D52:D54)</f>
        <v>22665.97</v>
      </c>
      <c r="E55" s="2" t="s">
        <v>189</v>
      </c>
    </row>
    <row r="56" spans="2:5" ht="13.5" thickTop="1" x14ac:dyDescent="0.2"/>
    <row r="57" spans="2:5" ht="13.5" thickBot="1" x14ac:dyDescent="0.25">
      <c r="B57" s="352" t="s">
        <v>19</v>
      </c>
      <c r="D57" s="114">
        <v>639.03</v>
      </c>
      <c r="E57" s="2" t="s">
        <v>191</v>
      </c>
    </row>
    <row r="58" spans="2:5" ht="13.5" thickTop="1" x14ac:dyDescent="0.2"/>
  </sheetData>
  <mergeCells count="24">
    <mergeCell ref="AE7:AF7"/>
    <mergeCell ref="AG7:AH7"/>
    <mergeCell ref="U7:V7"/>
    <mergeCell ref="W7:X7"/>
    <mergeCell ref="Y7:Z7"/>
    <mergeCell ref="AA7:AB7"/>
    <mergeCell ref="AC7:AD7"/>
    <mergeCell ref="K7:L7"/>
    <mergeCell ref="M7:N7"/>
    <mergeCell ref="O7:P7"/>
    <mergeCell ref="Q7:R7"/>
    <mergeCell ref="S7:T7"/>
    <mergeCell ref="AI8:A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</mergeCells>
  <printOptions horizontalCentered="1"/>
  <pageMargins left="0.25" right="0.25" top="0.75" bottom="0.75" header="0.3" footer="0.3"/>
  <pageSetup scale="33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D52"/>
  <sheetViews>
    <sheetView topLeftCell="I22" workbookViewId="0">
      <selection activeCell="Q41" sqref="Q41"/>
    </sheetView>
  </sheetViews>
  <sheetFormatPr defaultColWidth="9.140625" defaultRowHeight="12.75" x14ac:dyDescent="0.2"/>
  <cols>
    <col min="1" max="1" width="19" style="2" customWidth="1"/>
    <col min="2" max="2" width="25.140625" style="2" customWidth="1"/>
    <col min="3" max="3" width="15.42578125" style="2" customWidth="1"/>
    <col min="4" max="4" width="12.42578125" style="2" customWidth="1"/>
    <col min="5" max="5" width="17.28515625" style="2" customWidth="1"/>
    <col min="6" max="6" width="11.7109375" style="1" customWidth="1"/>
    <col min="7" max="7" width="11.28515625" style="1" customWidth="1"/>
    <col min="8" max="8" width="9.42578125" style="1" customWidth="1"/>
    <col min="9" max="9" width="13.7109375" style="1" customWidth="1"/>
    <col min="10" max="10" width="35.42578125" style="2" customWidth="1"/>
    <col min="11" max="11" width="8.85546875" style="2" customWidth="1"/>
    <col min="12" max="12" width="10.7109375" style="1" customWidth="1"/>
    <col min="13" max="13" width="8.85546875" style="2" customWidth="1"/>
    <col min="14" max="14" width="10.7109375" style="2" customWidth="1"/>
    <col min="15" max="15" width="10" style="2" customWidth="1"/>
    <col min="16" max="16" width="10.85546875" style="1" customWidth="1"/>
    <col min="17" max="17" width="10.28515625" style="1" customWidth="1"/>
    <col min="18" max="19" width="11.7109375" style="2" customWidth="1"/>
    <col min="20" max="21" width="12" style="2" customWidth="1"/>
    <col min="22" max="25" width="12.28515625" style="2" customWidth="1"/>
    <col min="26" max="35" width="12.28515625" style="1" customWidth="1"/>
    <col min="36" max="36" width="13.85546875" style="1" customWidth="1"/>
    <col min="37" max="16384" width="9.140625" style="2"/>
  </cols>
  <sheetData>
    <row r="1" spans="1:36" x14ac:dyDescent="0.2">
      <c r="A1" s="37" t="s">
        <v>1</v>
      </c>
      <c r="B1" s="37"/>
      <c r="C1" s="37"/>
    </row>
    <row r="2" spans="1:36" ht="15.75" x14ac:dyDescent="0.25">
      <c r="A2" s="37" t="s">
        <v>2</v>
      </c>
      <c r="B2" s="37"/>
      <c r="C2" s="37"/>
      <c r="E2" s="38"/>
    </row>
    <row r="3" spans="1:36" x14ac:dyDescent="0.2">
      <c r="A3" s="37" t="s">
        <v>3</v>
      </c>
      <c r="B3" s="37"/>
      <c r="C3" s="37"/>
      <c r="E3" s="39"/>
      <c r="F3" s="119" t="s">
        <v>125</v>
      </c>
    </row>
    <row r="4" spans="1:36" x14ac:dyDescent="0.2">
      <c r="A4" s="37" t="s">
        <v>37</v>
      </c>
      <c r="B4" s="37"/>
      <c r="C4" s="37"/>
    </row>
    <row r="5" spans="1:36" x14ac:dyDescent="0.2">
      <c r="A5" s="37"/>
      <c r="B5" s="37"/>
      <c r="C5" s="37"/>
    </row>
    <row r="6" spans="1:36" x14ac:dyDescent="0.2">
      <c r="A6" s="37" t="s">
        <v>121</v>
      </c>
      <c r="B6" s="37"/>
      <c r="C6" s="37"/>
    </row>
    <row r="7" spans="1:36" ht="13.5" thickBot="1" x14ac:dyDescent="0.25">
      <c r="A7" s="37" t="s">
        <v>120</v>
      </c>
      <c r="B7" s="37"/>
      <c r="C7" s="37"/>
      <c r="G7" s="120"/>
    </row>
    <row r="8" spans="1:36" ht="13.5" thickBot="1" x14ac:dyDescent="0.25">
      <c r="A8" s="40">
        <v>39630</v>
      </c>
      <c r="B8" s="41"/>
      <c r="C8" s="41"/>
      <c r="D8" s="41"/>
      <c r="E8" s="41"/>
      <c r="F8" s="121" t="s">
        <v>17</v>
      </c>
      <c r="G8" s="122" t="s">
        <v>90</v>
      </c>
      <c r="H8" s="121"/>
      <c r="I8" s="28" t="s">
        <v>116</v>
      </c>
      <c r="J8" s="45"/>
      <c r="K8" s="370">
        <v>43282</v>
      </c>
      <c r="L8" s="371"/>
      <c r="M8" s="370">
        <v>43330</v>
      </c>
      <c r="N8" s="371"/>
      <c r="O8" s="372">
        <v>43344</v>
      </c>
      <c r="P8" s="373"/>
      <c r="Q8" s="372">
        <v>43374</v>
      </c>
      <c r="R8" s="373"/>
      <c r="S8" s="368">
        <v>43405</v>
      </c>
      <c r="T8" s="369"/>
      <c r="U8" s="372">
        <v>43435</v>
      </c>
      <c r="V8" s="373"/>
      <c r="W8" s="372">
        <v>43466</v>
      </c>
      <c r="X8" s="373"/>
      <c r="Y8" s="372">
        <v>43497</v>
      </c>
      <c r="Z8" s="373"/>
      <c r="AA8" s="372">
        <v>43525</v>
      </c>
      <c r="AB8" s="373"/>
      <c r="AC8" s="372">
        <v>43556</v>
      </c>
      <c r="AD8" s="373"/>
      <c r="AE8" s="372">
        <v>43586</v>
      </c>
      <c r="AF8" s="374"/>
      <c r="AG8" s="328"/>
      <c r="AH8" s="46">
        <v>43617</v>
      </c>
      <c r="AI8" s="368" t="s">
        <v>17</v>
      </c>
      <c r="AJ8" s="369"/>
    </row>
    <row r="9" spans="1:36" s="117" customFormat="1" ht="13.5" thickBot="1" x14ac:dyDescent="0.25">
      <c r="A9" s="314"/>
      <c r="B9" s="315"/>
      <c r="C9" s="316" t="s">
        <v>4</v>
      </c>
      <c r="D9" s="315" t="s">
        <v>12</v>
      </c>
      <c r="E9" s="315"/>
      <c r="F9" s="317" t="s">
        <v>13</v>
      </c>
      <c r="G9" s="318" t="s">
        <v>14</v>
      </c>
      <c r="H9" s="318"/>
      <c r="I9" s="318" t="s">
        <v>117</v>
      </c>
      <c r="J9" s="319" t="s">
        <v>18</v>
      </c>
      <c r="K9" s="320" t="s">
        <v>94</v>
      </c>
      <c r="L9" s="321" t="s">
        <v>96</v>
      </c>
      <c r="M9" s="322" t="s">
        <v>95</v>
      </c>
      <c r="N9" s="323" t="s">
        <v>97</v>
      </c>
      <c r="O9" s="324" t="s">
        <v>95</v>
      </c>
      <c r="P9" s="325" t="s">
        <v>98</v>
      </c>
      <c r="Q9" s="326" t="s">
        <v>95</v>
      </c>
      <c r="R9" s="323" t="s">
        <v>99</v>
      </c>
      <c r="S9" s="324" t="s">
        <v>95</v>
      </c>
      <c r="T9" s="323" t="s">
        <v>100</v>
      </c>
      <c r="U9" s="322" t="s">
        <v>95</v>
      </c>
      <c r="V9" s="322" t="s">
        <v>101</v>
      </c>
      <c r="W9" s="324" t="s">
        <v>95</v>
      </c>
      <c r="X9" s="323" t="s">
        <v>102</v>
      </c>
      <c r="Y9" s="324" t="s">
        <v>95</v>
      </c>
      <c r="Z9" s="325" t="s">
        <v>103</v>
      </c>
      <c r="AA9" s="326" t="s">
        <v>95</v>
      </c>
      <c r="AB9" s="325" t="s">
        <v>104</v>
      </c>
      <c r="AC9" s="326" t="s">
        <v>95</v>
      </c>
      <c r="AD9" s="325" t="s">
        <v>105</v>
      </c>
      <c r="AE9" s="326" t="s">
        <v>95</v>
      </c>
      <c r="AF9" s="325" t="s">
        <v>106</v>
      </c>
      <c r="AG9" s="326" t="s">
        <v>95</v>
      </c>
      <c r="AH9" s="327" t="s">
        <v>107</v>
      </c>
      <c r="AI9" s="326" t="s">
        <v>109</v>
      </c>
      <c r="AJ9" s="325" t="s">
        <v>108</v>
      </c>
    </row>
    <row r="10" spans="1:36" s="116" customFormat="1" x14ac:dyDescent="0.2">
      <c r="A10" s="213" t="s">
        <v>41</v>
      </c>
      <c r="B10" s="213"/>
      <c r="C10" s="213" t="s">
        <v>92</v>
      </c>
      <c r="D10" s="213">
        <v>1</v>
      </c>
      <c r="E10" s="213"/>
      <c r="F10" s="214"/>
      <c r="G10" s="214"/>
      <c r="H10" s="214"/>
      <c r="I10" s="214"/>
      <c r="J10" s="215" t="s">
        <v>19</v>
      </c>
      <c r="K10" s="213"/>
      <c r="L10" s="213"/>
      <c r="M10" s="216"/>
      <c r="N10" s="217"/>
      <c r="O10" s="218"/>
      <c r="P10" s="219"/>
      <c r="Q10" s="214"/>
      <c r="R10" s="214"/>
      <c r="S10" s="220"/>
      <c r="T10" s="221"/>
      <c r="U10" s="216"/>
      <c r="V10" s="217"/>
      <c r="W10" s="220"/>
      <c r="X10" s="221"/>
      <c r="Y10" s="216"/>
      <c r="Z10" s="217"/>
      <c r="AA10" s="220"/>
      <c r="AB10" s="221"/>
      <c r="AC10" s="216"/>
      <c r="AD10" s="217"/>
      <c r="AE10" s="220"/>
      <c r="AF10" s="221"/>
      <c r="AG10" s="216"/>
      <c r="AH10" s="217"/>
      <c r="AI10" s="220"/>
      <c r="AJ10" s="221">
        <f t="shared" ref="AJ10:AJ11" si="0">SUM(L10:AH10)</f>
        <v>0</v>
      </c>
    </row>
    <row r="11" spans="1:36" s="116" customFormat="1" x14ac:dyDescent="0.2">
      <c r="A11" s="213" t="s">
        <v>42</v>
      </c>
      <c r="B11" s="213"/>
      <c r="C11" s="213" t="s">
        <v>93</v>
      </c>
      <c r="D11" s="213">
        <v>4</v>
      </c>
      <c r="E11" s="213"/>
      <c r="F11" s="214"/>
      <c r="G11" s="214"/>
      <c r="H11" s="214"/>
      <c r="I11" s="214"/>
      <c r="J11" s="215" t="s">
        <v>19</v>
      </c>
      <c r="K11" s="213"/>
      <c r="L11" s="213"/>
      <c r="M11" s="222"/>
      <c r="N11" s="215"/>
      <c r="O11" s="223"/>
      <c r="P11" s="224"/>
      <c r="Q11" s="214"/>
      <c r="R11" s="214"/>
      <c r="S11" s="223"/>
      <c r="T11" s="224"/>
      <c r="U11" s="222"/>
      <c r="V11" s="215"/>
      <c r="W11" s="223"/>
      <c r="X11" s="224"/>
      <c r="Y11" s="222"/>
      <c r="Z11" s="215"/>
      <c r="AA11" s="223"/>
      <c r="AB11" s="224"/>
      <c r="AC11" s="222"/>
      <c r="AD11" s="215"/>
      <c r="AE11" s="223"/>
      <c r="AF11" s="224"/>
      <c r="AG11" s="222"/>
      <c r="AH11" s="215"/>
      <c r="AI11" s="223"/>
      <c r="AJ11" s="224">
        <f t="shared" si="0"/>
        <v>0</v>
      </c>
    </row>
    <row r="12" spans="1:36" s="193" customFormat="1" x14ac:dyDescent="0.2">
      <c r="A12" s="190" t="s">
        <v>43</v>
      </c>
      <c r="B12" s="190" t="s">
        <v>50</v>
      </c>
      <c r="C12" s="190" t="s">
        <v>44</v>
      </c>
      <c r="D12" s="190">
        <v>1</v>
      </c>
      <c r="E12" s="190" t="s">
        <v>164</v>
      </c>
      <c r="F12" s="191">
        <v>377</v>
      </c>
      <c r="G12" s="191">
        <v>424.03</v>
      </c>
      <c r="H12" s="191"/>
      <c r="I12" s="204">
        <v>43873</v>
      </c>
      <c r="J12" s="192" t="s">
        <v>19</v>
      </c>
      <c r="K12" s="190">
        <v>55</v>
      </c>
      <c r="L12" s="190">
        <v>72.67</v>
      </c>
      <c r="M12" s="194">
        <v>52</v>
      </c>
      <c r="N12" s="192">
        <v>67.66</v>
      </c>
      <c r="O12" s="206">
        <f>F12</f>
        <v>377</v>
      </c>
      <c r="P12" s="207">
        <f>G12</f>
        <v>424.03</v>
      </c>
      <c r="Q12" s="191">
        <v>76</v>
      </c>
      <c r="R12" s="191">
        <v>93.99</v>
      </c>
      <c r="S12" s="191">
        <v>183</v>
      </c>
      <c r="T12" s="191">
        <v>204.89</v>
      </c>
      <c r="U12" s="191">
        <v>79</v>
      </c>
      <c r="V12" s="191">
        <v>103.78</v>
      </c>
      <c r="W12" s="191">
        <v>377</v>
      </c>
      <c r="X12" s="191">
        <v>424.03</v>
      </c>
      <c r="Y12" s="194"/>
      <c r="Z12" s="192"/>
      <c r="AA12" s="195"/>
      <c r="AB12" s="196"/>
      <c r="AC12" s="194"/>
      <c r="AD12" s="192"/>
      <c r="AE12" s="195"/>
      <c r="AF12" s="196"/>
      <c r="AG12" s="194"/>
      <c r="AH12" s="192"/>
      <c r="AI12" s="195">
        <f>K12+M12+O12+Q12+S12+U12+W12+Y12+AA12+AC12+AE12+AG12</f>
        <v>1199</v>
      </c>
      <c r="AJ12" s="196">
        <f>L12+N12+P12+R12+T12+V12+X12+Z12+AB12+AD12+AF12+AH12</f>
        <v>1391.0499999999997</v>
      </c>
    </row>
    <row r="13" spans="1:36" s="193" customFormat="1" x14ac:dyDescent="0.2">
      <c r="A13" s="190" t="s">
        <v>22</v>
      </c>
      <c r="B13" s="190" t="s">
        <v>51</v>
      </c>
      <c r="C13" s="190" t="s">
        <v>47</v>
      </c>
      <c r="D13" s="190">
        <v>2</v>
      </c>
      <c r="E13" s="190" t="s">
        <v>164</v>
      </c>
      <c r="F13" s="191">
        <v>0</v>
      </c>
      <c r="G13" s="191">
        <v>15.78</v>
      </c>
      <c r="H13" s="191"/>
      <c r="I13" s="204">
        <v>43873</v>
      </c>
      <c r="J13" s="192" t="s">
        <v>19</v>
      </c>
      <c r="K13" s="190">
        <v>0</v>
      </c>
      <c r="L13" s="190">
        <v>15.78</v>
      </c>
      <c r="M13" s="194">
        <v>0</v>
      </c>
      <c r="N13" s="192">
        <v>14.3</v>
      </c>
      <c r="O13" s="195">
        <v>0</v>
      </c>
      <c r="P13" s="196">
        <v>14.79</v>
      </c>
      <c r="Q13" s="191">
        <v>0</v>
      </c>
      <c r="R13" s="191">
        <v>14.3</v>
      </c>
      <c r="S13" s="191">
        <v>0</v>
      </c>
      <c r="T13" s="191">
        <v>15.78</v>
      </c>
      <c r="U13" s="191">
        <v>0</v>
      </c>
      <c r="V13" s="191">
        <v>15.29</v>
      </c>
      <c r="W13" s="191">
        <v>0</v>
      </c>
      <c r="X13" s="191">
        <v>15.78</v>
      </c>
      <c r="Y13" s="194"/>
      <c r="Z13" s="192"/>
      <c r="AA13" s="195"/>
      <c r="AB13" s="196"/>
      <c r="AC13" s="194"/>
      <c r="AD13" s="192"/>
      <c r="AE13" s="195"/>
      <c r="AF13" s="196"/>
      <c r="AG13" s="194"/>
      <c r="AH13" s="192"/>
      <c r="AI13" s="195">
        <f t="shared" ref="AI13:AJ41" si="1">K13+M13+O13+Q13+S13+U13+W13+Y13+AA13+AC13+AE13+AG13</f>
        <v>0</v>
      </c>
      <c r="AJ13" s="196">
        <f t="shared" si="1"/>
        <v>106.02000000000001</v>
      </c>
    </row>
    <row r="14" spans="1:36" s="193" customFormat="1" x14ac:dyDescent="0.2">
      <c r="A14" s="190" t="s">
        <v>22</v>
      </c>
      <c r="B14" s="190" t="s">
        <v>51</v>
      </c>
      <c r="C14" s="190" t="s">
        <v>48</v>
      </c>
      <c r="D14" s="190">
        <v>2</v>
      </c>
      <c r="E14" s="190" t="s">
        <v>164</v>
      </c>
      <c r="F14" s="191">
        <v>57</v>
      </c>
      <c r="G14" s="191">
        <v>84.11</v>
      </c>
      <c r="H14" s="191"/>
      <c r="I14" s="204">
        <v>43873</v>
      </c>
      <c r="J14" s="192" t="s">
        <v>19</v>
      </c>
      <c r="K14" s="190"/>
      <c r="L14" s="190">
        <v>35.44</v>
      </c>
      <c r="M14" s="194">
        <v>18</v>
      </c>
      <c r="N14" s="192">
        <v>32.770000000000003</v>
      </c>
      <c r="O14" s="195">
        <v>55</v>
      </c>
      <c r="P14" s="196">
        <v>70.680000000000007</v>
      </c>
      <c r="Q14" s="191">
        <v>55</v>
      </c>
      <c r="R14" s="191">
        <v>71.97</v>
      </c>
      <c r="S14" s="191">
        <v>59</v>
      </c>
      <c r="T14" s="191">
        <v>76.75</v>
      </c>
      <c r="U14" s="191">
        <v>56</v>
      </c>
      <c r="V14" s="191">
        <v>78.02</v>
      </c>
      <c r="W14" s="191">
        <v>57</v>
      </c>
      <c r="X14" s="191">
        <v>84.11</v>
      </c>
      <c r="Y14" s="194"/>
      <c r="Z14" s="192"/>
      <c r="AA14" s="195"/>
      <c r="AB14" s="196"/>
      <c r="AC14" s="194"/>
      <c r="AD14" s="192"/>
      <c r="AE14" s="195"/>
      <c r="AF14" s="196"/>
      <c r="AG14" s="194"/>
      <c r="AH14" s="192"/>
      <c r="AI14" s="195">
        <f t="shared" si="1"/>
        <v>300</v>
      </c>
      <c r="AJ14" s="196">
        <f t="shared" si="1"/>
        <v>449.74</v>
      </c>
    </row>
    <row r="15" spans="1:36" s="193" customFormat="1" x14ac:dyDescent="0.2">
      <c r="A15" s="190" t="s">
        <v>5</v>
      </c>
      <c r="B15" s="190" t="s">
        <v>52</v>
      </c>
      <c r="C15" s="190" t="s">
        <v>46</v>
      </c>
      <c r="D15" s="190">
        <v>4</v>
      </c>
      <c r="E15" s="190"/>
      <c r="F15" s="191">
        <v>1023</v>
      </c>
      <c r="G15" s="191">
        <v>976.15</v>
      </c>
      <c r="H15" s="191"/>
      <c r="I15" s="204"/>
      <c r="J15" s="192" t="s">
        <v>19</v>
      </c>
      <c r="K15" s="190">
        <v>19</v>
      </c>
      <c r="L15" s="190">
        <v>35.44</v>
      </c>
      <c r="M15" s="194">
        <v>17</v>
      </c>
      <c r="N15" s="192">
        <v>31.74</v>
      </c>
      <c r="O15" s="195">
        <v>44</v>
      </c>
      <c r="P15" s="196">
        <v>59.49</v>
      </c>
      <c r="Q15" s="191">
        <v>47</v>
      </c>
      <c r="R15" s="191">
        <v>63.59</v>
      </c>
      <c r="S15" s="191">
        <v>539</v>
      </c>
      <c r="T15" s="191">
        <v>497.94</v>
      </c>
      <c r="U15" s="191">
        <v>1325</v>
      </c>
      <c r="V15" s="191">
        <v>1221.08</v>
      </c>
      <c r="W15" s="191">
        <v>1023</v>
      </c>
      <c r="X15" s="191">
        <v>976.15</v>
      </c>
      <c r="Y15" s="194"/>
      <c r="Z15" s="192"/>
      <c r="AA15" s="195"/>
      <c r="AB15" s="196"/>
      <c r="AC15" s="194"/>
      <c r="AD15" s="192"/>
      <c r="AE15" s="195"/>
      <c r="AF15" s="196"/>
      <c r="AG15" s="194"/>
      <c r="AH15" s="192"/>
      <c r="AI15" s="195">
        <f t="shared" si="1"/>
        <v>3014</v>
      </c>
      <c r="AJ15" s="196">
        <f t="shared" si="1"/>
        <v>2885.43</v>
      </c>
    </row>
    <row r="16" spans="1:36" s="193" customFormat="1" x14ac:dyDescent="0.2">
      <c r="A16" s="190" t="s">
        <v>6</v>
      </c>
      <c r="B16" s="190" t="s">
        <v>72</v>
      </c>
      <c r="C16" s="190" t="s">
        <v>71</v>
      </c>
      <c r="D16" s="190">
        <v>4</v>
      </c>
      <c r="E16" s="211" t="s">
        <v>164</v>
      </c>
      <c r="F16" s="191">
        <v>33</v>
      </c>
      <c r="G16" s="191">
        <v>55.34</v>
      </c>
      <c r="H16" s="191"/>
      <c r="I16" s="204">
        <v>43873</v>
      </c>
      <c r="J16" s="192" t="s">
        <v>19</v>
      </c>
      <c r="K16" s="190">
        <v>7</v>
      </c>
      <c r="L16" s="190">
        <v>23.02</v>
      </c>
      <c r="M16" s="194">
        <v>23</v>
      </c>
      <c r="N16" s="192">
        <v>37.9</v>
      </c>
      <c r="O16" s="195">
        <v>40</v>
      </c>
      <c r="P16" s="196">
        <v>55.43</v>
      </c>
      <c r="Q16" s="191">
        <v>34</v>
      </c>
      <c r="R16" s="191">
        <v>49.95</v>
      </c>
      <c r="S16" s="191">
        <v>35</v>
      </c>
      <c r="T16" s="191">
        <v>51.95</v>
      </c>
      <c r="U16" s="191">
        <v>32</v>
      </c>
      <c r="V16" s="191">
        <v>51.13</v>
      </c>
      <c r="W16" s="191">
        <v>33</v>
      </c>
      <c r="X16" s="191">
        <v>55.34</v>
      </c>
      <c r="Y16" s="194"/>
      <c r="Z16" s="192"/>
      <c r="AA16" s="195"/>
      <c r="AB16" s="196"/>
      <c r="AC16" s="194"/>
      <c r="AD16" s="192"/>
      <c r="AE16" s="195"/>
      <c r="AF16" s="196"/>
      <c r="AG16" s="194"/>
      <c r="AH16" s="192"/>
      <c r="AI16" s="195">
        <f t="shared" si="1"/>
        <v>204</v>
      </c>
      <c r="AJ16" s="196">
        <f t="shared" si="1"/>
        <v>324.72000000000003</v>
      </c>
    </row>
    <row r="17" spans="1:36" s="193" customFormat="1" x14ac:dyDescent="0.2">
      <c r="A17" s="190" t="s">
        <v>6</v>
      </c>
      <c r="B17" s="190" t="s">
        <v>72</v>
      </c>
      <c r="C17" s="190" t="s">
        <v>73</v>
      </c>
      <c r="D17" s="190">
        <v>4</v>
      </c>
      <c r="E17" s="211" t="s">
        <v>164</v>
      </c>
      <c r="F17" s="191">
        <v>283</v>
      </c>
      <c r="G17" s="191">
        <v>343.69</v>
      </c>
      <c r="H17" s="191"/>
      <c r="I17" s="204">
        <v>43873</v>
      </c>
      <c r="J17" s="192" t="s">
        <v>19</v>
      </c>
      <c r="K17" s="190">
        <v>1</v>
      </c>
      <c r="L17" s="190">
        <v>16.809999999999999</v>
      </c>
      <c r="M17" s="194">
        <v>1</v>
      </c>
      <c r="N17" s="192">
        <v>15.32</v>
      </c>
      <c r="O17" s="195">
        <v>4</v>
      </c>
      <c r="P17" s="196">
        <v>18.86</v>
      </c>
      <c r="Q17" s="191">
        <v>15</v>
      </c>
      <c r="R17" s="191">
        <v>30.03</v>
      </c>
      <c r="S17" s="191">
        <v>116</v>
      </c>
      <c r="T17" s="191">
        <v>135.66</v>
      </c>
      <c r="U17" s="191">
        <v>131</v>
      </c>
      <c r="V17" s="191">
        <v>162.02000000000001</v>
      </c>
      <c r="W17" s="191">
        <v>283</v>
      </c>
      <c r="X17" s="191">
        <v>343.69</v>
      </c>
      <c r="Y17" s="194"/>
      <c r="Z17" s="192"/>
      <c r="AA17" s="195"/>
      <c r="AB17" s="196"/>
      <c r="AC17" s="194"/>
      <c r="AD17" s="192"/>
      <c r="AE17" s="195"/>
      <c r="AF17" s="196"/>
      <c r="AG17" s="194"/>
      <c r="AH17" s="192"/>
      <c r="AI17" s="195">
        <f t="shared" si="1"/>
        <v>551</v>
      </c>
      <c r="AJ17" s="196">
        <f t="shared" si="1"/>
        <v>722.3900000000001</v>
      </c>
    </row>
    <row r="18" spans="1:36" s="193" customFormat="1" x14ac:dyDescent="0.2">
      <c r="A18" s="190" t="s">
        <v>27</v>
      </c>
      <c r="B18" s="190" t="s">
        <v>59</v>
      </c>
      <c r="C18" s="190" t="s">
        <v>58</v>
      </c>
      <c r="D18" s="190">
        <v>16</v>
      </c>
      <c r="E18" s="190" t="s">
        <v>164</v>
      </c>
      <c r="F18" s="191">
        <v>464</v>
      </c>
      <c r="G18" s="191">
        <v>548.22</v>
      </c>
      <c r="H18" s="191"/>
      <c r="I18" s="204">
        <v>43873</v>
      </c>
      <c r="J18" s="192" t="s">
        <v>19</v>
      </c>
      <c r="K18" s="190">
        <v>29</v>
      </c>
      <c r="L18" s="190">
        <v>50.36</v>
      </c>
      <c r="M18" s="194">
        <v>33</v>
      </c>
      <c r="N18" s="192">
        <v>52.98</v>
      </c>
      <c r="O18" s="195">
        <v>58</v>
      </c>
      <c r="P18" s="196">
        <v>81.09</v>
      </c>
      <c r="Q18" s="191">
        <v>58</v>
      </c>
      <c r="R18" s="191">
        <v>82.62</v>
      </c>
      <c r="S18" s="191">
        <v>74</v>
      </c>
      <c r="T18" s="191">
        <v>101.49</v>
      </c>
      <c r="U18" s="191">
        <v>464</v>
      </c>
      <c r="V18" s="191">
        <v>527.58000000000004</v>
      </c>
      <c r="W18" s="191">
        <v>464</v>
      </c>
      <c r="X18" s="191">
        <v>548.22</v>
      </c>
      <c r="Y18" s="194"/>
      <c r="Z18" s="192"/>
      <c r="AA18" s="195"/>
      <c r="AB18" s="196"/>
      <c r="AC18" s="194"/>
      <c r="AD18" s="192"/>
      <c r="AE18" s="195"/>
      <c r="AF18" s="196"/>
      <c r="AG18" s="194"/>
      <c r="AH18" s="192"/>
      <c r="AI18" s="195">
        <f t="shared" si="1"/>
        <v>1180</v>
      </c>
      <c r="AJ18" s="196">
        <f t="shared" si="1"/>
        <v>1444.3400000000001</v>
      </c>
    </row>
    <row r="19" spans="1:36" s="193" customFormat="1" x14ac:dyDescent="0.2">
      <c r="A19" s="190" t="s">
        <v>25</v>
      </c>
      <c r="B19" s="190" t="s">
        <v>86</v>
      </c>
      <c r="C19" s="190" t="s">
        <v>85</v>
      </c>
      <c r="D19" s="190">
        <v>6</v>
      </c>
      <c r="E19" s="190" t="s">
        <v>164</v>
      </c>
      <c r="F19" s="191">
        <v>1487</v>
      </c>
      <c r="G19" s="191">
        <v>1372.71</v>
      </c>
      <c r="H19" s="191"/>
      <c r="I19" s="204">
        <v>43873</v>
      </c>
      <c r="J19" s="192" t="s">
        <v>19</v>
      </c>
      <c r="K19" s="190">
        <v>19</v>
      </c>
      <c r="L19" s="190">
        <v>35.44</v>
      </c>
      <c r="M19" s="194">
        <v>24</v>
      </c>
      <c r="N19" s="192">
        <v>38.92</v>
      </c>
      <c r="O19" s="195">
        <v>52</v>
      </c>
      <c r="P19" s="196">
        <v>67.63</v>
      </c>
      <c r="Q19" s="191">
        <v>81</v>
      </c>
      <c r="R19" s="191">
        <v>99.24</v>
      </c>
      <c r="S19" s="191">
        <v>401</v>
      </c>
      <c r="T19" s="191">
        <v>391.07</v>
      </c>
      <c r="U19" s="191">
        <v>1474</v>
      </c>
      <c r="V19" s="191">
        <v>1349.4</v>
      </c>
      <c r="W19" s="191">
        <v>1487</v>
      </c>
      <c r="X19" s="191">
        <v>1372.71</v>
      </c>
      <c r="Y19" s="194"/>
      <c r="Z19" s="192"/>
      <c r="AA19" s="195"/>
      <c r="AB19" s="196"/>
      <c r="AC19" s="194"/>
      <c r="AD19" s="192"/>
      <c r="AE19" s="195"/>
      <c r="AF19" s="196"/>
      <c r="AG19" s="194"/>
      <c r="AH19" s="192"/>
      <c r="AI19" s="195">
        <f t="shared" si="1"/>
        <v>3538</v>
      </c>
      <c r="AJ19" s="196">
        <f t="shared" si="1"/>
        <v>3354.41</v>
      </c>
    </row>
    <row r="20" spans="1:36" s="341" customFormat="1" x14ac:dyDescent="0.2">
      <c r="A20" s="333" t="s">
        <v>39</v>
      </c>
      <c r="B20" s="333" t="s">
        <v>77</v>
      </c>
      <c r="C20" s="333" t="s">
        <v>76</v>
      </c>
      <c r="D20" s="333">
        <v>7</v>
      </c>
      <c r="E20" s="334" t="s">
        <v>161</v>
      </c>
      <c r="F20" s="335">
        <v>122</v>
      </c>
      <c r="G20" s="335">
        <v>157.94</v>
      </c>
      <c r="H20" s="335"/>
      <c r="I20" s="336">
        <v>43858</v>
      </c>
      <c r="J20" s="337" t="s">
        <v>19</v>
      </c>
      <c r="K20" s="333">
        <v>0</v>
      </c>
      <c r="L20" s="333">
        <v>15.81</v>
      </c>
      <c r="M20" s="338">
        <v>0</v>
      </c>
      <c r="N20" s="337">
        <v>14.3</v>
      </c>
      <c r="O20" s="339">
        <v>49</v>
      </c>
      <c r="P20" s="340">
        <v>65.73</v>
      </c>
      <c r="Q20" s="335">
        <v>0</v>
      </c>
      <c r="R20" s="335">
        <v>14.3</v>
      </c>
      <c r="S20" s="335">
        <v>3</v>
      </c>
      <c r="T20" s="335">
        <v>17.920000000000002</v>
      </c>
      <c r="U20" s="335">
        <v>57</v>
      </c>
      <c r="V20" s="335">
        <v>77.599999999999994</v>
      </c>
      <c r="W20" s="335">
        <v>122</v>
      </c>
      <c r="X20" s="335">
        <v>157.94</v>
      </c>
      <c r="Y20" s="338"/>
      <c r="Z20" s="337"/>
      <c r="AA20" s="339"/>
      <c r="AB20" s="340"/>
      <c r="AC20" s="338"/>
      <c r="AD20" s="337"/>
      <c r="AE20" s="339"/>
      <c r="AF20" s="340"/>
      <c r="AG20" s="338"/>
      <c r="AH20" s="337"/>
      <c r="AI20" s="339">
        <f t="shared" si="1"/>
        <v>231</v>
      </c>
      <c r="AJ20" s="340">
        <f t="shared" si="1"/>
        <v>363.6</v>
      </c>
    </row>
    <row r="21" spans="1:36" s="341" customFormat="1" x14ac:dyDescent="0.2">
      <c r="A21" s="333" t="s">
        <v>39</v>
      </c>
      <c r="B21" s="333" t="s">
        <v>77</v>
      </c>
      <c r="C21" s="333" t="s">
        <v>82</v>
      </c>
      <c r="D21" s="333">
        <v>7</v>
      </c>
      <c r="E21" s="334" t="s">
        <v>161</v>
      </c>
      <c r="F21" s="335">
        <v>1087</v>
      </c>
      <c r="G21" s="335">
        <v>1030.05</v>
      </c>
      <c r="H21" s="335"/>
      <c r="I21" s="336">
        <v>43858</v>
      </c>
      <c r="J21" s="337" t="s">
        <v>19</v>
      </c>
      <c r="K21" s="333">
        <v>0</v>
      </c>
      <c r="L21" s="333">
        <v>40.36</v>
      </c>
      <c r="M21" s="338">
        <v>32</v>
      </c>
      <c r="N21" s="337">
        <v>47.28</v>
      </c>
      <c r="O21" s="339">
        <v>0</v>
      </c>
      <c r="P21" s="340">
        <v>15.78</v>
      </c>
      <c r="Q21" s="335">
        <v>49</v>
      </c>
      <c r="R21" s="335">
        <v>65.069999999999993</v>
      </c>
      <c r="S21" s="335">
        <v>84</v>
      </c>
      <c r="T21" s="335">
        <v>102.27</v>
      </c>
      <c r="U21" s="335">
        <v>675</v>
      </c>
      <c r="V21" s="335">
        <v>637.74</v>
      </c>
      <c r="W21" s="335">
        <v>1087</v>
      </c>
      <c r="X21" s="335">
        <v>1030.05</v>
      </c>
      <c r="Y21" s="338"/>
      <c r="Z21" s="337"/>
      <c r="AA21" s="339"/>
      <c r="AB21" s="340"/>
      <c r="AC21" s="338"/>
      <c r="AD21" s="337"/>
      <c r="AE21" s="339"/>
      <c r="AF21" s="340"/>
      <c r="AG21" s="338"/>
      <c r="AH21" s="337"/>
      <c r="AI21" s="339">
        <f t="shared" si="1"/>
        <v>1927</v>
      </c>
      <c r="AJ21" s="340">
        <f t="shared" si="1"/>
        <v>1938.55</v>
      </c>
    </row>
    <row r="22" spans="1:36" s="193" customFormat="1" x14ac:dyDescent="0.2">
      <c r="A22" s="190" t="s">
        <v>30</v>
      </c>
      <c r="B22" s="190" t="s">
        <v>84</v>
      </c>
      <c r="C22" s="190" t="s">
        <v>83</v>
      </c>
      <c r="D22" s="190">
        <v>6</v>
      </c>
      <c r="E22" s="190" t="s">
        <v>163</v>
      </c>
      <c r="F22" s="191">
        <v>788</v>
      </c>
      <c r="G22" s="191">
        <v>769.8</v>
      </c>
      <c r="H22" s="191"/>
      <c r="I22" s="204">
        <v>43873</v>
      </c>
      <c r="J22" s="192" t="s">
        <v>19</v>
      </c>
      <c r="K22" s="190">
        <v>7</v>
      </c>
      <c r="L22" s="190">
        <v>22.05</v>
      </c>
      <c r="M22" s="194"/>
      <c r="N22" s="192"/>
      <c r="O22" s="195">
        <v>20</v>
      </c>
      <c r="P22" s="196">
        <v>34.65</v>
      </c>
      <c r="Q22" s="191">
        <v>38</v>
      </c>
      <c r="R22" s="191">
        <v>54.34</v>
      </c>
      <c r="S22" s="191">
        <v>293</v>
      </c>
      <c r="T22" s="191">
        <v>309.33</v>
      </c>
      <c r="U22" s="191">
        <v>602</v>
      </c>
      <c r="V22" s="191">
        <v>608.42999999999995</v>
      </c>
      <c r="W22" s="191">
        <v>788</v>
      </c>
      <c r="X22" s="191">
        <v>769.8</v>
      </c>
      <c r="Y22" s="194"/>
      <c r="Z22" s="192"/>
      <c r="AA22" s="195"/>
      <c r="AB22" s="196"/>
      <c r="AC22" s="194"/>
      <c r="AD22" s="192"/>
      <c r="AE22" s="195"/>
      <c r="AF22" s="196"/>
      <c r="AG22" s="194"/>
      <c r="AH22" s="192"/>
      <c r="AI22" s="195">
        <f t="shared" si="1"/>
        <v>1748</v>
      </c>
      <c r="AJ22" s="196">
        <f t="shared" si="1"/>
        <v>1798.6</v>
      </c>
    </row>
    <row r="23" spans="1:36" s="193" customFormat="1" x14ac:dyDescent="0.2">
      <c r="A23" s="190" t="s">
        <v>32</v>
      </c>
      <c r="B23" s="190" t="s">
        <v>57</v>
      </c>
      <c r="C23" s="190" t="s">
        <v>112</v>
      </c>
      <c r="D23" s="190">
        <v>5</v>
      </c>
      <c r="E23" s="211" t="s">
        <v>167</v>
      </c>
      <c r="F23" s="191">
        <v>340</v>
      </c>
      <c r="G23" s="191">
        <v>392.51</v>
      </c>
      <c r="H23" s="191"/>
      <c r="I23" s="204">
        <v>43873</v>
      </c>
      <c r="J23" s="192" t="s">
        <v>19</v>
      </c>
      <c r="K23" s="190">
        <v>5</v>
      </c>
      <c r="L23" s="190">
        <v>19.97</v>
      </c>
      <c r="M23" s="194">
        <v>20</v>
      </c>
      <c r="N23" s="192">
        <v>34.799999999999997</v>
      </c>
      <c r="O23" s="195">
        <v>3</v>
      </c>
      <c r="P23" s="196">
        <v>18.84</v>
      </c>
      <c r="Q23" s="191">
        <v>37</v>
      </c>
      <c r="R23" s="191">
        <v>56.37</v>
      </c>
      <c r="S23" s="191">
        <v>136</v>
      </c>
      <c r="T23" s="191">
        <v>155.9</v>
      </c>
      <c r="U23" s="191">
        <v>454</v>
      </c>
      <c r="V23" s="191">
        <v>478.98</v>
      </c>
      <c r="W23" s="191">
        <v>340</v>
      </c>
      <c r="X23" s="191">
        <v>392.51</v>
      </c>
      <c r="Y23" s="194"/>
      <c r="Z23" s="192"/>
      <c r="AA23" s="195"/>
      <c r="AB23" s="196"/>
      <c r="AC23" s="194"/>
      <c r="AD23" s="192"/>
      <c r="AE23" s="195"/>
      <c r="AF23" s="196"/>
      <c r="AG23" s="194"/>
      <c r="AH23" s="192"/>
      <c r="AI23" s="195">
        <f t="shared" si="1"/>
        <v>995</v>
      </c>
      <c r="AJ23" s="196">
        <f t="shared" si="1"/>
        <v>1157.3699999999999</v>
      </c>
    </row>
    <row r="24" spans="1:36" s="193" customFormat="1" x14ac:dyDescent="0.2">
      <c r="A24" s="190" t="s">
        <v>7</v>
      </c>
      <c r="B24" s="190" t="s">
        <v>75</v>
      </c>
      <c r="C24" s="190" t="s">
        <v>74</v>
      </c>
      <c r="D24" s="190">
        <v>19</v>
      </c>
      <c r="E24" s="211" t="s">
        <v>165</v>
      </c>
      <c r="F24" s="191">
        <v>779</v>
      </c>
      <c r="G24" s="191">
        <v>767.61</v>
      </c>
      <c r="H24" s="191"/>
      <c r="I24" s="204">
        <v>43873</v>
      </c>
      <c r="J24" s="192" t="s">
        <v>19</v>
      </c>
      <c r="K24" s="190">
        <v>24</v>
      </c>
      <c r="L24" s="190">
        <v>40.6</v>
      </c>
      <c r="M24" s="194">
        <v>26</v>
      </c>
      <c r="N24" s="192">
        <v>40.97</v>
      </c>
      <c r="O24" s="195">
        <v>54</v>
      </c>
      <c r="P24" s="196">
        <v>69.650000000000006</v>
      </c>
      <c r="Q24" s="191">
        <v>108</v>
      </c>
      <c r="R24" s="191">
        <v>127.54</v>
      </c>
      <c r="S24" s="191">
        <v>258</v>
      </c>
      <c r="T24" s="191">
        <v>280.32</v>
      </c>
      <c r="U24" s="191">
        <v>831</v>
      </c>
      <c r="V24" s="191">
        <v>795.67</v>
      </c>
      <c r="W24" s="191">
        <v>779</v>
      </c>
      <c r="X24" s="191">
        <v>767.61</v>
      </c>
      <c r="Y24" s="194"/>
      <c r="Z24" s="192"/>
      <c r="AA24" s="195"/>
      <c r="AB24" s="196"/>
      <c r="AC24" s="194"/>
      <c r="AD24" s="192"/>
      <c r="AE24" s="195"/>
      <c r="AF24" s="196"/>
      <c r="AG24" s="194"/>
      <c r="AH24" s="192"/>
      <c r="AI24" s="195">
        <f t="shared" si="1"/>
        <v>2080</v>
      </c>
      <c r="AJ24" s="196">
        <f t="shared" si="1"/>
        <v>2122.36</v>
      </c>
    </row>
    <row r="25" spans="1:36" s="116" customFormat="1" x14ac:dyDescent="0.2">
      <c r="A25" s="213" t="s">
        <v>29</v>
      </c>
      <c r="B25" s="213" t="s">
        <v>70</v>
      </c>
      <c r="C25" s="213" t="s">
        <v>69</v>
      </c>
      <c r="D25" s="213">
        <v>10</v>
      </c>
      <c r="E25" s="213"/>
      <c r="F25" s="214"/>
      <c r="G25" s="214"/>
      <c r="H25" s="214"/>
      <c r="I25" s="214"/>
      <c r="J25" s="215" t="s">
        <v>19</v>
      </c>
      <c r="K25" s="213"/>
      <c r="L25" s="213"/>
      <c r="M25" s="222"/>
      <c r="N25" s="215"/>
      <c r="O25" s="223"/>
      <c r="P25" s="224"/>
      <c r="Q25" s="214"/>
      <c r="R25" s="214"/>
      <c r="S25" s="214"/>
      <c r="T25" s="214"/>
      <c r="U25" s="214"/>
      <c r="V25" s="214"/>
      <c r="W25" s="214"/>
      <c r="X25" s="214"/>
      <c r="Y25" s="222"/>
      <c r="Z25" s="215"/>
      <c r="AA25" s="223"/>
      <c r="AB25" s="224"/>
      <c r="AC25" s="222"/>
      <c r="AD25" s="215"/>
      <c r="AE25" s="223"/>
      <c r="AF25" s="224"/>
      <c r="AG25" s="222"/>
      <c r="AH25" s="215"/>
      <c r="AI25" s="223">
        <f t="shared" si="1"/>
        <v>0</v>
      </c>
      <c r="AJ25" s="224">
        <f t="shared" si="1"/>
        <v>0</v>
      </c>
    </row>
    <row r="26" spans="1:36" s="193" customFormat="1" x14ac:dyDescent="0.2">
      <c r="A26" s="190" t="s">
        <v>32</v>
      </c>
      <c r="B26" s="190" t="s">
        <v>57</v>
      </c>
      <c r="C26" s="190" t="s">
        <v>56</v>
      </c>
      <c r="D26" s="190">
        <v>10</v>
      </c>
      <c r="E26" s="190" t="s">
        <v>164</v>
      </c>
      <c r="F26" s="191">
        <v>6145</v>
      </c>
      <c r="G26" s="191">
        <v>4897.38</v>
      </c>
      <c r="H26" s="191"/>
      <c r="I26" s="204">
        <v>43873</v>
      </c>
      <c r="J26" s="192" t="s">
        <v>19</v>
      </c>
      <c r="K26" s="190">
        <v>1669</v>
      </c>
      <c r="L26" s="190">
        <v>1374.62</v>
      </c>
      <c r="M26" s="194">
        <v>858</v>
      </c>
      <c r="N26" s="192">
        <v>737.26</v>
      </c>
      <c r="O26" s="195">
        <v>1060</v>
      </c>
      <c r="P26" s="196">
        <v>882.05</v>
      </c>
      <c r="Q26" s="191">
        <v>3102</v>
      </c>
      <c r="R26" s="191">
        <v>2528.2600000000002</v>
      </c>
      <c r="S26" s="191">
        <v>4951</v>
      </c>
      <c r="T26" s="191">
        <v>3778.59</v>
      </c>
      <c r="U26" s="191">
        <v>6468</v>
      </c>
      <c r="V26" s="191">
        <v>5250.59</v>
      </c>
      <c r="W26" s="191">
        <v>6145</v>
      </c>
      <c r="X26" s="191">
        <v>4897.38</v>
      </c>
      <c r="Y26" s="194"/>
      <c r="Z26" s="192"/>
      <c r="AA26" s="195"/>
      <c r="AB26" s="196"/>
      <c r="AC26" s="194"/>
      <c r="AD26" s="192"/>
      <c r="AE26" s="195"/>
      <c r="AF26" s="196"/>
      <c r="AG26" s="194"/>
      <c r="AH26" s="192"/>
      <c r="AI26" s="195">
        <f t="shared" si="1"/>
        <v>24253</v>
      </c>
      <c r="AJ26" s="196">
        <f t="shared" si="1"/>
        <v>19448.75</v>
      </c>
    </row>
    <row r="27" spans="1:36" s="193" customFormat="1" x14ac:dyDescent="0.2">
      <c r="A27" s="190" t="s">
        <v>34</v>
      </c>
      <c r="B27" s="190" t="s">
        <v>53</v>
      </c>
      <c r="C27" s="190" t="s">
        <v>49</v>
      </c>
      <c r="D27" s="190">
        <v>11</v>
      </c>
      <c r="E27" s="211" t="s">
        <v>164</v>
      </c>
      <c r="F27" s="191">
        <v>563</v>
      </c>
      <c r="G27" s="191">
        <v>583</v>
      </c>
      <c r="H27" s="191"/>
      <c r="I27" s="204">
        <v>43873</v>
      </c>
      <c r="J27" s="192" t="s">
        <v>19</v>
      </c>
      <c r="K27" s="190">
        <v>12</v>
      </c>
      <c r="L27" s="190">
        <v>28.2</v>
      </c>
      <c r="M27" s="194">
        <v>21</v>
      </c>
      <c r="N27" s="192">
        <v>35.86</v>
      </c>
      <c r="O27" s="195">
        <v>69</v>
      </c>
      <c r="P27" s="196">
        <v>84.9</v>
      </c>
      <c r="Q27" s="191">
        <v>83</v>
      </c>
      <c r="R27" s="191">
        <v>101.34</v>
      </c>
      <c r="S27" s="191">
        <v>472</v>
      </c>
      <c r="T27" s="191">
        <v>446.05</v>
      </c>
      <c r="U27" s="191">
        <v>729</v>
      </c>
      <c r="V27" s="191">
        <v>707.83</v>
      </c>
      <c r="W27" s="191">
        <v>563</v>
      </c>
      <c r="X27" s="191">
        <v>583</v>
      </c>
      <c r="Y27" s="194"/>
      <c r="Z27" s="192"/>
      <c r="AA27" s="195"/>
      <c r="AB27" s="196"/>
      <c r="AC27" s="194"/>
      <c r="AD27" s="192"/>
      <c r="AE27" s="195"/>
      <c r="AF27" s="196"/>
      <c r="AG27" s="194"/>
      <c r="AH27" s="192"/>
      <c r="AI27" s="195">
        <f t="shared" si="1"/>
        <v>1949</v>
      </c>
      <c r="AJ27" s="196">
        <f t="shared" si="1"/>
        <v>1987.18</v>
      </c>
    </row>
    <row r="28" spans="1:36" s="193" customFormat="1" x14ac:dyDescent="0.2">
      <c r="A28" s="190" t="s">
        <v>8</v>
      </c>
      <c r="B28" s="190" t="s">
        <v>53</v>
      </c>
      <c r="C28" s="190" t="s">
        <v>55</v>
      </c>
      <c r="D28" s="190">
        <v>11</v>
      </c>
      <c r="E28" s="190" t="s">
        <v>164</v>
      </c>
      <c r="F28" s="191">
        <v>820</v>
      </c>
      <c r="G28" s="191">
        <v>802.65</v>
      </c>
      <c r="H28" s="191"/>
      <c r="I28" s="204">
        <v>2</v>
      </c>
      <c r="J28" s="192" t="s">
        <v>19</v>
      </c>
      <c r="K28" s="190">
        <v>1</v>
      </c>
      <c r="L28" s="190">
        <v>16.809999999999999</v>
      </c>
      <c r="M28" s="194">
        <v>0</v>
      </c>
      <c r="N28" s="192">
        <v>14.3</v>
      </c>
      <c r="O28" s="195">
        <v>1</v>
      </c>
      <c r="P28" s="196">
        <v>15.8</v>
      </c>
      <c r="Q28" s="191">
        <v>10</v>
      </c>
      <c r="R28" s="191">
        <v>24.79</v>
      </c>
      <c r="S28" s="191">
        <v>251</v>
      </c>
      <c r="T28" s="191">
        <v>274.45</v>
      </c>
      <c r="U28" s="191">
        <v>739</v>
      </c>
      <c r="V28" s="191">
        <v>714.82</v>
      </c>
      <c r="W28" s="191">
        <v>820</v>
      </c>
      <c r="X28" s="191">
        <v>802.65</v>
      </c>
      <c r="Y28" s="194"/>
      <c r="Z28" s="192"/>
      <c r="AA28" s="195"/>
      <c r="AB28" s="196"/>
      <c r="AC28" s="194"/>
      <c r="AD28" s="192"/>
      <c r="AE28" s="195"/>
      <c r="AF28" s="196"/>
      <c r="AG28" s="194"/>
      <c r="AH28" s="192"/>
      <c r="AI28" s="195">
        <f t="shared" si="1"/>
        <v>1822</v>
      </c>
      <c r="AJ28" s="196">
        <f t="shared" si="1"/>
        <v>1863.62</v>
      </c>
    </row>
    <row r="29" spans="1:36" s="193" customFormat="1" x14ac:dyDescent="0.2">
      <c r="A29" s="190" t="s">
        <v>0</v>
      </c>
      <c r="B29" s="190" t="s">
        <v>63</v>
      </c>
      <c r="C29" s="190" t="s">
        <v>62</v>
      </c>
      <c r="D29" s="190">
        <v>12</v>
      </c>
      <c r="E29" s="211" t="s">
        <v>164</v>
      </c>
      <c r="F29" s="191">
        <v>2055</v>
      </c>
      <c r="G29" s="191">
        <v>1857.79</v>
      </c>
      <c r="H29" s="191"/>
      <c r="I29" s="204">
        <v>43873</v>
      </c>
      <c r="J29" s="192" t="s">
        <v>19</v>
      </c>
      <c r="K29" s="190">
        <v>165</v>
      </c>
      <c r="L29" s="190">
        <v>186.45</v>
      </c>
      <c r="M29" s="194">
        <v>119</v>
      </c>
      <c r="N29" s="192">
        <v>136.41</v>
      </c>
      <c r="O29" s="195">
        <v>177</v>
      </c>
      <c r="P29" s="196">
        <v>194.64</v>
      </c>
      <c r="Q29" s="191">
        <v>155</v>
      </c>
      <c r="R29" s="191">
        <v>176.81</v>
      </c>
      <c r="S29" s="191">
        <v>925</v>
      </c>
      <c r="T29" s="191">
        <v>796.86</v>
      </c>
      <c r="U29" s="191">
        <v>1244</v>
      </c>
      <c r="V29" s="191">
        <v>1151.33</v>
      </c>
      <c r="W29" s="191">
        <v>2055</v>
      </c>
      <c r="X29" s="191">
        <v>1857.79</v>
      </c>
      <c r="Y29" s="194"/>
      <c r="Z29" s="192"/>
      <c r="AA29" s="195"/>
      <c r="AB29" s="196"/>
      <c r="AC29" s="194"/>
      <c r="AD29" s="192"/>
      <c r="AE29" s="195"/>
      <c r="AF29" s="196"/>
      <c r="AG29" s="194"/>
      <c r="AH29" s="192"/>
      <c r="AI29" s="195">
        <f t="shared" si="1"/>
        <v>4840</v>
      </c>
      <c r="AJ29" s="196">
        <f t="shared" si="1"/>
        <v>4500.29</v>
      </c>
    </row>
    <row r="30" spans="1:36" s="193" customFormat="1" x14ac:dyDescent="0.2">
      <c r="A30" s="190" t="s">
        <v>9</v>
      </c>
      <c r="B30" s="190" t="s">
        <v>65</v>
      </c>
      <c r="C30" s="190" t="s">
        <v>64</v>
      </c>
      <c r="D30" s="190">
        <v>12</v>
      </c>
      <c r="E30" s="211" t="s">
        <v>164</v>
      </c>
      <c r="F30" s="191">
        <v>877</v>
      </c>
      <c r="G30" s="191">
        <v>851.36</v>
      </c>
      <c r="H30" s="191"/>
      <c r="I30" s="204">
        <v>43873</v>
      </c>
      <c r="J30" s="192" t="s">
        <v>19</v>
      </c>
      <c r="K30" s="190">
        <v>51</v>
      </c>
      <c r="L30" s="190">
        <v>68.540000000000006</v>
      </c>
      <c r="M30" s="194">
        <v>87</v>
      </c>
      <c r="N30" s="192">
        <v>103.57</v>
      </c>
      <c r="O30" s="195">
        <v>46</v>
      </c>
      <c r="P30" s="196">
        <v>61.53</v>
      </c>
      <c r="Q30" s="191">
        <v>138</v>
      </c>
      <c r="R30" s="191">
        <v>158.99</v>
      </c>
      <c r="S30" s="191">
        <v>328</v>
      </c>
      <c r="T30" s="191">
        <v>334.53</v>
      </c>
      <c r="U30" s="191">
        <v>742</v>
      </c>
      <c r="V30" s="191">
        <v>719.02</v>
      </c>
      <c r="W30" s="191">
        <v>877</v>
      </c>
      <c r="X30" s="191">
        <v>851.36</v>
      </c>
      <c r="Y30" s="194"/>
      <c r="Z30" s="192"/>
      <c r="AA30" s="195"/>
      <c r="AB30" s="196"/>
      <c r="AC30" s="194"/>
      <c r="AD30" s="192"/>
      <c r="AE30" s="195"/>
      <c r="AF30" s="196"/>
      <c r="AG30" s="194"/>
      <c r="AH30" s="192"/>
      <c r="AI30" s="195">
        <f t="shared" si="1"/>
        <v>2269</v>
      </c>
      <c r="AJ30" s="196">
        <f t="shared" si="1"/>
        <v>2297.54</v>
      </c>
    </row>
    <row r="31" spans="1:36" s="193" customFormat="1" x14ac:dyDescent="0.2">
      <c r="A31" s="190" t="s">
        <v>28</v>
      </c>
      <c r="B31" s="190" t="s">
        <v>65</v>
      </c>
      <c r="C31" s="190" t="s">
        <v>66</v>
      </c>
      <c r="D31" s="190">
        <v>12</v>
      </c>
      <c r="E31" s="211" t="s">
        <v>164</v>
      </c>
      <c r="F31" s="191">
        <v>2296</v>
      </c>
      <c r="G31" s="191">
        <v>2064.14</v>
      </c>
      <c r="H31" s="191"/>
      <c r="I31" s="204">
        <v>43873</v>
      </c>
      <c r="J31" s="192" t="s">
        <v>19</v>
      </c>
      <c r="K31" s="190">
        <v>671</v>
      </c>
      <c r="L31" s="190">
        <v>600.80999999999995</v>
      </c>
      <c r="M31" s="194">
        <v>626</v>
      </c>
      <c r="N31" s="192">
        <v>559.29</v>
      </c>
      <c r="O31" s="195">
        <v>633</v>
      </c>
      <c r="P31" s="196">
        <v>558.76</v>
      </c>
      <c r="Q31" s="191">
        <v>1277</v>
      </c>
      <c r="R31" s="191">
        <v>1087.31</v>
      </c>
      <c r="S31" s="191">
        <v>1834</v>
      </c>
      <c r="T31" s="191">
        <v>1500.83</v>
      </c>
      <c r="U31" s="191">
        <v>2383</v>
      </c>
      <c r="V31" s="191">
        <v>2132.23</v>
      </c>
      <c r="W31" s="191">
        <v>2296</v>
      </c>
      <c r="X31" s="191">
        <v>2064.14</v>
      </c>
      <c r="Y31" s="194"/>
      <c r="Z31" s="192"/>
      <c r="AA31" s="195"/>
      <c r="AB31" s="196"/>
      <c r="AC31" s="194"/>
      <c r="AD31" s="192"/>
      <c r="AE31" s="195"/>
      <c r="AF31" s="196"/>
      <c r="AG31" s="194"/>
      <c r="AH31" s="192"/>
      <c r="AI31" s="195">
        <f t="shared" si="1"/>
        <v>9720</v>
      </c>
      <c r="AJ31" s="196">
        <f t="shared" si="1"/>
        <v>8503.369999999999</v>
      </c>
    </row>
    <row r="32" spans="1:36" s="193" customFormat="1" x14ac:dyDescent="0.2">
      <c r="A32" s="190" t="s">
        <v>24</v>
      </c>
      <c r="B32" s="190" t="s">
        <v>79</v>
      </c>
      <c r="C32" s="190" t="s">
        <v>78</v>
      </c>
      <c r="D32" s="190">
        <v>14</v>
      </c>
      <c r="E32" s="211" t="s">
        <v>164</v>
      </c>
      <c r="F32" s="191">
        <v>1504</v>
      </c>
      <c r="G32" s="191">
        <v>1387.23</v>
      </c>
      <c r="H32" s="191"/>
      <c r="I32" s="204">
        <v>43873</v>
      </c>
      <c r="J32" s="192" t="s">
        <v>19</v>
      </c>
      <c r="K32" s="190">
        <v>49</v>
      </c>
      <c r="L32" s="190">
        <v>66.45</v>
      </c>
      <c r="M32" s="194">
        <v>25</v>
      </c>
      <c r="N32" s="192">
        <v>39.950000000000003</v>
      </c>
      <c r="O32" s="195">
        <v>27</v>
      </c>
      <c r="P32" s="196">
        <v>42.23</v>
      </c>
      <c r="Q32" s="191">
        <v>153</v>
      </c>
      <c r="R32" s="191">
        <v>174.73</v>
      </c>
      <c r="S32" s="191">
        <v>688</v>
      </c>
      <c r="T32" s="191">
        <v>613.32000000000005</v>
      </c>
      <c r="U32" s="191">
        <v>1409</v>
      </c>
      <c r="V32" s="191">
        <v>1293.43</v>
      </c>
      <c r="W32" s="191">
        <v>1504</v>
      </c>
      <c r="X32" s="191">
        <v>1387.23</v>
      </c>
      <c r="Y32" s="194"/>
      <c r="Z32" s="192"/>
      <c r="AA32" s="195"/>
      <c r="AB32" s="196"/>
      <c r="AC32" s="194"/>
      <c r="AD32" s="192"/>
      <c r="AE32" s="195"/>
      <c r="AF32" s="196"/>
      <c r="AG32" s="194"/>
      <c r="AH32" s="192"/>
      <c r="AI32" s="195">
        <f t="shared" si="1"/>
        <v>3855</v>
      </c>
      <c r="AJ32" s="196">
        <f t="shared" si="1"/>
        <v>3617.34</v>
      </c>
    </row>
    <row r="33" spans="1:56" s="193" customFormat="1" x14ac:dyDescent="0.2">
      <c r="A33" s="190" t="s">
        <v>33</v>
      </c>
      <c r="B33" s="190" t="s">
        <v>81</v>
      </c>
      <c r="C33" s="190" t="s">
        <v>80</v>
      </c>
      <c r="D33" s="190">
        <v>15</v>
      </c>
      <c r="E33" s="211" t="s">
        <v>164</v>
      </c>
      <c r="F33" s="191">
        <v>12862</v>
      </c>
      <c r="G33" s="191">
        <v>9088.3799999999992</v>
      </c>
      <c r="H33" s="191"/>
      <c r="I33" s="204">
        <v>43873</v>
      </c>
      <c r="J33" s="192" t="s">
        <v>19</v>
      </c>
      <c r="K33" s="190">
        <v>2131</v>
      </c>
      <c r="L33" s="190">
        <v>1732.85</v>
      </c>
      <c r="M33" s="194">
        <v>1574</v>
      </c>
      <c r="N33" s="192">
        <v>1286.55</v>
      </c>
      <c r="O33" s="195">
        <v>1629</v>
      </c>
      <c r="P33" s="196">
        <v>1312.84</v>
      </c>
      <c r="Q33" s="191">
        <v>2585</v>
      </c>
      <c r="R33" s="191">
        <v>2120.0500000000002</v>
      </c>
      <c r="S33" s="191">
        <v>5013</v>
      </c>
      <c r="T33" s="191">
        <v>3815.83</v>
      </c>
      <c r="U33" s="191">
        <v>13036</v>
      </c>
      <c r="V33" s="191">
        <v>9766.36</v>
      </c>
      <c r="W33" s="191">
        <v>12862</v>
      </c>
      <c r="X33" s="191">
        <v>9088.3799999999992</v>
      </c>
      <c r="Y33" s="194"/>
      <c r="Z33" s="192"/>
      <c r="AA33" s="195"/>
      <c r="AB33" s="196"/>
      <c r="AC33" s="194"/>
      <c r="AD33" s="192"/>
      <c r="AE33" s="195"/>
      <c r="AF33" s="196"/>
      <c r="AG33" s="194"/>
      <c r="AH33" s="192"/>
      <c r="AI33" s="195">
        <f t="shared" si="1"/>
        <v>38830</v>
      </c>
      <c r="AJ33" s="196">
        <f t="shared" si="1"/>
        <v>29122.86</v>
      </c>
    </row>
    <row r="34" spans="1:56" s="116" customFormat="1" x14ac:dyDescent="0.2">
      <c r="A34" s="213" t="s">
        <v>35</v>
      </c>
      <c r="B34" s="213"/>
      <c r="C34" s="213" t="s">
        <v>110</v>
      </c>
      <c r="D34" s="213">
        <v>70</v>
      </c>
      <c r="E34" s="213"/>
      <c r="F34" s="214"/>
      <c r="G34" s="214"/>
      <c r="H34" s="214"/>
      <c r="I34" s="214"/>
      <c r="J34" s="215" t="s">
        <v>19</v>
      </c>
      <c r="K34" s="213"/>
      <c r="L34" s="213"/>
      <c r="M34" s="222"/>
      <c r="N34" s="215"/>
      <c r="O34" s="223"/>
      <c r="P34" s="224"/>
      <c r="Q34" s="214"/>
      <c r="R34" s="214"/>
      <c r="S34" s="214"/>
      <c r="T34" s="214"/>
      <c r="U34" s="214"/>
      <c r="V34" s="214"/>
      <c r="W34" s="214"/>
      <c r="X34" s="214"/>
      <c r="Y34" s="222"/>
      <c r="Z34" s="215"/>
      <c r="AA34" s="223"/>
      <c r="AB34" s="224"/>
      <c r="AC34" s="222"/>
      <c r="AD34" s="215"/>
      <c r="AE34" s="223"/>
      <c r="AF34" s="224"/>
      <c r="AG34" s="222"/>
      <c r="AH34" s="215"/>
      <c r="AI34" s="223">
        <f t="shared" si="1"/>
        <v>0</v>
      </c>
      <c r="AJ34" s="224">
        <f t="shared" si="1"/>
        <v>0</v>
      </c>
    </row>
    <row r="35" spans="1:56" s="193" customFormat="1" x14ac:dyDescent="0.2">
      <c r="A35" s="190" t="s">
        <v>10</v>
      </c>
      <c r="B35" s="190" t="s">
        <v>54</v>
      </c>
      <c r="C35" s="190" t="s">
        <v>45</v>
      </c>
      <c r="D35" s="190">
        <v>60</v>
      </c>
      <c r="E35" s="190" t="s">
        <v>164</v>
      </c>
      <c r="F35" s="191">
        <v>91</v>
      </c>
      <c r="G35" s="191">
        <v>124.86</v>
      </c>
      <c r="H35" s="191"/>
      <c r="I35" s="204">
        <v>43873</v>
      </c>
      <c r="J35" s="192" t="s">
        <v>19</v>
      </c>
      <c r="K35" s="190">
        <v>4</v>
      </c>
      <c r="L35" s="190">
        <v>19.93</v>
      </c>
      <c r="M35" s="194">
        <v>1</v>
      </c>
      <c r="N35" s="192">
        <v>15.32</v>
      </c>
      <c r="O35" s="195">
        <v>0</v>
      </c>
      <c r="P35" s="196">
        <v>14.79</v>
      </c>
      <c r="Q35" s="191">
        <v>1</v>
      </c>
      <c r="R35" s="191">
        <v>15.35</v>
      </c>
      <c r="S35" s="191">
        <v>7</v>
      </c>
      <c r="T35" s="191">
        <v>23.01</v>
      </c>
      <c r="U35" s="191">
        <v>73</v>
      </c>
      <c r="V35" s="191">
        <v>97.06</v>
      </c>
      <c r="W35" s="191">
        <v>91</v>
      </c>
      <c r="X35" s="191">
        <v>124.86</v>
      </c>
      <c r="Y35" s="194"/>
      <c r="Z35" s="192"/>
      <c r="AA35" s="195"/>
      <c r="AB35" s="196"/>
      <c r="AC35" s="194"/>
      <c r="AD35" s="192"/>
      <c r="AE35" s="195"/>
      <c r="AF35" s="196"/>
      <c r="AG35" s="194"/>
      <c r="AH35" s="192"/>
      <c r="AI35" s="195">
        <f t="shared" si="1"/>
        <v>177</v>
      </c>
      <c r="AJ35" s="196">
        <f t="shared" si="1"/>
        <v>310.32</v>
      </c>
    </row>
    <row r="36" spans="1:56" s="193" customFormat="1" x14ac:dyDescent="0.2">
      <c r="A36" s="190" t="s">
        <v>26</v>
      </c>
      <c r="B36" s="190" t="s">
        <v>89</v>
      </c>
      <c r="C36" s="190" t="s">
        <v>88</v>
      </c>
      <c r="D36" s="190">
        <v>58</v>
      </c>
      <c r="E36" s="190" t="s">
        <v>164</v>
      </c>
      <c r="F36" s="191">
        <v>4</v>
      </c>
      <c r="G36" s="191">
        <v>20.58</v>
      </c>
      <c r="H36" s="191"/>
      <c r="I36" s="343">
        <v>43873</v>
      </c>
      <c r="J36" s="208" t="s">
        <v>118</v>
      </c>
      <c r="K36" s="190">
        <v>4</v>
      </c>
      <c r="L36" s="190">
        <v>19.93</v>
      </c>
      <c r="M36" s="194">
        <v>7</v>
      </c>
      <c r="N36" s="192">
        <v>21.48</v>
      </c>
      <c r="O36" s="195">
        <v>5</v>
      </c>
      <c r="P36" s="196">
        <v>19.87</v>
      </c>
      <c r="Q36" s="191">
        <v>6</v>
      </c>
      <c r="R36" s="191">
        <v>20.58</v>
      </c>
      <c r="S36" s="191">
        <v>7</v>
      </c>
      <c r="T36" s="191">
        <v>23.01</v>
      </c>
      <c r="U36" s="191">
        <v>4</v>
      </c>
      <c r="V36" s="191">
        <v>19.78</v>
      </c>
      <c r="W36" s="191">
        <v>4</v>
      </c>
      <c r="X36" s="191">
        <v>20.58</v>
      </c>
      <c r="Y36" s="194"/>
      <c r="Z36" s="192"/>
      <c r="AA36" s="195"/>
      <c r="AB36" s="196"/>
      <c r="AC36" s="194"/>
      <c r="AD36" s="192"/>
      <c r="AE36" s="195"/>
      <c r="AF36" s="196"/>
      <c r="AG36" s="194"/>
      <c r="AH36" s="192"/>
      <c r="AI36" s="195">
        <f t="shared" si="1"/>
        <v>37</v>
      </c>
      <c r="AJ36" s="196">
        <f t="shared" si="1"/>
        <v>145.23000000000002</v>
      </c>
    </row>
    <row r="37" spans="1:56" s="193" customFormat="1" x14ac:dyDescent="0.2">
      <c r="A37" s="190" t="s">
        <v>31</v>
      </c>
      <c r="B37" s="190" t="s">
        <v>68</v>
      </c>
      <c r="C37" s="190" t="s">
        <v>87</v>
      </c>
      <c r="D37" s="190">
        <v>70</v>
      </c>
      <c r="E37" s="211" t="s">
        <v>164</v>
      </c>
      <c r="F37" s="191">
        <v>538</v>
      </c>
      <c r="G37" s="191">
        <v>561.63</v>
      </c>
      <c r="H37" s="191"/>
      <c r="I37" s="204">
        <v>43873</v>
      </c>
      <c r="J37" s="342" t="s">
        <v>21</v>
      </c>
      <c r="K37" s="190">
        <v>7</v>
      </c>
      <c r="L37" s="190">
        <v>23.02</v>
      </c>
      <c r="M37" s="194">
        <v>4</v>
      </c>
      <c r="N37" s="192">
        <v>18.41</v>
      </c>
      <c r="O37" s="195">
        <v>5</v>
      </c>
      <c r="P37" s="196">
        <v>19.87</v>
      </c>
      <c r="Q37" s="191">
        <v>21</v>
      </c>
      <c r="R37" s="191">
        <v>36.33</v>
      </c>
      <c r="S37" s="191">
        <v>191</v>
      </c>
      <c r="T37" s="191">
        <v>213.15</v>
      </c>
      <c r="U37" s="191">
        <v>493</v>
      </c>
      <c r="V37" s="191">
        <v>504.59</v>
      </c>
      <c r="W37" s="191">
        <v>538</v>
      </c>
      <c r="X37" s="191">
        <v>561.63</v>
      </c>
      <c r="Y37" s="194"/>
      <c r="Z37" s="192"/>
      <c r="AA37" s="195"/>
      <c r="AB37" s="196"/>
      <c r="AC37" s="194"/>
      <c r="AD37" s="192"/>
      <c r="AE37" s="195"/>
      <c r="AF37" s="196"/>
      <c r="AG37" s="194"/>
      <c r="AH37" s="192"/>
      <c r="AI37" s="195">
        <f t="shared" si="1"/>
        <v>1259</v>
      </c>
      <c r="AJ37" s="196">
        <f t="shared" si="1"/>
        <v>1377</v>
      </c>
    </row>
    <row r="38" spans="1:56" s="193" customFormat="1" x14ac:dyDescent="0.2">
      <c r="A38" s="190" t="s">
        <v>11</v>
      </c>
      <c r="B38" s="190" t="s">
        <v>61</v>
      </c>
      <c r="C38" s="190" t="s">
        <v>60</v>
      </c>
      <c r="D38" s="190">
        <v>70</v>
      </c>
      <c r="E38" s="190" t="s">
        <v>164</v>
      </c>
      <c r="F38" s="191">
        <v>82</v>
      </c>
      <c r="G38" s="191">
        <v>125.49</v>
      </c>
      <c r="H38" s="191"/>
      <c r="I38" s="204">
        <v>43873</v>
      </c>
      <c r="J38" s="342" t="s">
        <v>21</v>
      </c>
      <c r="K38" s="190">
        <v>30</v>
      </c>
      <c r="L38" s="190">
        <v>50.31</v>
      </c>
      <c r="M38" s="194">
        <v>11</v>
      </c>
      <c r="N38" s="192">
        <v>28.17</v>
      </c>
      <c r="O38" s="195">
        <v>0</v>
      </c>
      <c r="P38" s="196">
        <v>18.45</v>
      </c>
      <c r="Q38" s="191">
        <v>0</v>
      </c>
      <c r="R38" s="191">
        <v>15.73</v>
      </c>
      <c r="S38" s="191">
        <v>39</v>
      </c>
      <c r="T38" s="191">
        <v>61.7</v>
      </c>
      <c r="U38" s="191">
        <v>109</v>
      </c>
      <c r="V38" s="191">
        <v>151.13</v>
      </c>
      <c r="W38" s="191">
        <v>82</v>
      </c>
      <c r="X38" s="191">
        <v>125.49</v>
      </c>
      <c r="Y38" s="194"/>
      <c r="Z38" s="192"/>
      <c r="AA38" s="195"/>
      <c r="AB38" s="196"/>
      <c r="AC38" s="194"/>
      <c r="AD38" s="192"/>
      <c r="AE38" s="195"/>
      <c r="AF38" s="196"/>
      <c r="AG38" s="194"/>
      <c r="AH38" s="192"/>
      <c r="AI38" s="195">
        <f t="shared" si="1"/>
        <v>271</v>
      </c>
      <c r="AJ38" s="196">
        <f t="shared" si="1"/>
        <v>450.98</v>
      </c>
    </row>
    <row r="39" spans="1:56" s="193" customFormat="1" x14ac:dyDescent="0.2">
      <c r="A39" s="190" t="s">
        <v>20</v>
      </c>
      <c r="B39" s="190" t="s">
        <v>115</v>
      </c>
      <c r="C39" s="190" t="s">
        <v>111</v>
      </c>
      <c r="D39" s="190">
        <v>70</v>
      </c>
      <c r="E39" s="190" t="s">
        <v>168</v>
      </c>
      <c r="F39" s="191">
        <v>560</v>
      </c>
      <c r="G39" s="191">
        <v>579.71</v>
      </c>
      <c r="H39" s="191"/>
      <c r="I39" s="204">
        <v>43873</v>
      </c>
      <c r="J39" s="342" t="s">
        <v>21</v>
      </c>
      <c r="K39" s="190">
        <v>0</v>
      </c>
      <c r="L39" s="190">
        <v>0</v>
      </c>
      <c r="M39" s="194"/>
      <c r="N39" s="192"/>
      <c r="O39" s="195">
        <v>0</v>
      </c>
      <c r="P39" s="196">
        <v>15.78</v>
      </c>
      <c r="Q39" s="191">
        <v>34</v>
      </c>
      <c r="R39" s="191">
        <v>49.85</v>
      </c>
      <c r="S39" s="191">
        <v>90</v>
      </c>
      <c r="T39" s="191">
        <v>101.66</v>
      </c>
      <c r="U39" s="191">
        <v>390</v>
      </c>
      <c r="V39" s="191">
        <v>410.6</v>
      </c>
      <c r="W39" s="191">
        <v>560</v>
      </c>
      <c r="X39" s="191">
        <v>579.71</v>
      </c>
      <c r="Y39" s="194"/>
      <c r="Z39" s="192"/>
      <c r="AA39" s="195"/>
      <c r="AB39" s="196"/>
      <c r="AC39" s="194"/>
      <c r="AD39" s="192"/>
      <c r="AE39" s="195"/>
      <c r="AF39" s="196"/>
      <c r="AG39" s="194"/>
      <c r="AH39" s="192"/>
      <c r="AI39" s="195">
        <f t="shared" si="1"/>
        <v>1074</v>
      </c>
      <c r="AJ39" s="196">
        <f t="shared" si="1"/>
        <v>1157.5999999999999</v>
      </c>
    </row>
    <row r="40" spans="1:56" s="193" customFormat="1" x14ac:dyDescent="0.2">
      <c r="A40" s="190" t="s">
        <v>23</v>
      </c>
      <c r="B40" s="190" t="s">
        <v>68</v>
      </c>
      <c r="C40" s="190" t="s">
        <v>67</v>
      </c>
      <c r="D40" s="190">
        <v>70</v>
      </c>
      <c r="E40" s="190" t="s">
        <v>164</v>
      </c>
      <c r="F40" s="191">
        <v>176</v>
      </c>
      <c r="G40" s="191">
        <v>226.76</v>
      </c>
      <c r="H40" s="191"/>
      <c r="I40" s="343">
        <v>43873</v>
      </c>
      <c r="J40" s="342" t="s">
        <v>21</v>
      </c>
      <c r="K40" s="190">
        <v>2</v>
      </c>
      <c r="L40" s="190">
        <v>17.84</v>
      </c>
      <c r="M40" s="194">
        <v>2</v>
      </c>
      <c r="N40" s="192">
        <v>16.350000000000001</v>
      </c>
      <c r="O40" s="195">
        <v>3</v>
      </c>
      <c r="P40" s="196">
        <v>17.850000000000001</v>
      </c>
      <c r="Q40" s="191">
        <v>2</v>
      </c>
      <c r="R40" s="191">
        <v>16.39</v>
      </c>
      <c r="S40" s="191">
        <v>22</v>
      </c>
      <c r="T40" s="191">
        <v>38.520000000000003</v>
      </c>
      <c r="U40" s="191">
        <v>162</v>
      </c>
      <c r="V40" s="191">
        <v>196.75</v>
      </c>
      <c r="W40" s="191">
        <v>176</v>
      </c>
      <c r="X40" s="191">
        <v>226.76</v>
      </c>
      <c r="Y40" s="194"/>
      <c r="Z40" s="192"/>
      <c r="AA40" s="195"/>
      <c r="AB40" s="196"/>
      <c r="AC40" s="194"/>
      <c r="AD40" s="192"/>
      <c r="AE40" s="195"/>
      <c r="AF40" s="196"/>
      <c r="AG40" s="194"/>
      <c r="AH40" s="192"/>
      <c r="AI40" s="195">
        <f t="shared" si="1"/>
        <v>369</v>
      </c>
      <c r="AJ40" s="196">
        <f t="shared" si="1"/>
        <v>530.46</v>
      </c>
    </row>
    <row r="41" spans="1:56" s="116" customFormat="1" ht="13.5" thickBot="1" x14ac:dyDescent="0.25">
      <c r="A41" s="256" t="s">
        <v>38</v>
      </c>
      <c r="B41" s="256" t="s">
        <v>114</v>
      </c>
      <c r="C41" s="256" t="s">
        <v>113</v>
      </c>
      <c r="D41" s="256">
        <v>70</v>
      </c>
      <c r="E41" s="256"/>
      <c r="F41" s="257"/>
      <c r="G41" s="257"/>
      <c r="H41" s="257"/>
      <c r="I41" s="257"/>
      <c r="J41" s="330" t="s">
        <v>21</v>
      </c>
      <c r="K41" s="213"/>
      <c r="L41" s="213"/>
      <c r="M41" s="259"/>
      <c r="N41" s="260"/>
      <c r="O41" s="261"/>
      <c r="P41" s="262"/>
      <c r="Q41" s="259"/>
      <c r="R41" s="260"/>
      <c r="S41" s="261"/>
      <c r="T41" s="262"/>
      <c r="U41" s="259"/>
      <c r="V41" s="260"/>
      <c r="W41" s="261"/>
      <c r="X41" s="262"/>
      <c r="Y41" s="259"/>
      <c r="Z41" s="260"/>
      <c r="AA41" s="261"/>
      <c r="AB41" s="262"/>
      <c r="AC41" s="259"/>
      <c r="AD41" s="260"/>
      <c r="AE41" s="261"/>
      <c r="AF41" s="262"/>
      <c r="AG41" s="259"/>
      <c r="AH41" s="260"/>
      <c r="AI41" s="261">
        <f t="shared" si="1"/>
        <v>0</v>
      </c>
      <c r="AJ41" s="262">
        <f t="shared" si="1"/>
        <v>0</v>
      </c>
    </row>
    <row r="42" spans="1:56" s="275" customFormat="1" ht="13.5" thickBot="1" x14ac:dyDescent="0.25">
      <c r="A42" s="263"/>
      <c r="B42" s="264"/>
      <c r="C42" s="264"/>
      <c r="D42" s="264"/>
      <c r="E42" s="264"/>
      <c r="F42" s="265">
        <f>SUM(F10:F41)</f>
        <v>35413</v>
      </c>
      <c r="G42" s="265">
        <f>SUM(G10:G41)</f>
        <v>30108.899999999998</v>
      </c>
      <c r="H42" s="265"/>
      <c r="I42" s="265"/>
      <c r="J42" s="266">
        <v>0</v>
      </c>
      <c r="K42" s="267"/>
      <c r="L42" s="268">
        <f>SUM(L10:L41)</f>
        <v>4629.5100000000011</v>
      </c>
      <c r="M42" s="269"/>
      <c r="N42" s="270">
        <f>SUM(N10:N41)</f>
        <v>3441.8599999999992</v>
      </c>
      <c r="O42" s="269"/>
      <c r="P42" s="270">
        <f>SUM(P10:P41)</f>
        <v>4256.0099999999993</v>
      </c>
      <c r="Q42" s="270"/>
      <c r="R42" s="270">
        <f t="shared" ref="R42:AH42" si="2">SUM(R10:R41)</f>
        <v>7349.82</v>
      </c>
      <c r="S42" s="269"/>
      <c r="T42" s="271">
        <f t="shared" si="2"/>
        <v>14362.78</v>
      </c>
      <c r="U42" s="272"/>
      <c r="V42" s="272">
        <f t="shared" si="2"/>
        <v>29222.240000000002</v>
      </c>
      <c r="W42" s="269"/>
      <c r="X42" s="271">
        <f t="shared" si="2"/>
        <v>30108.899999999998</v>
      </c>
      <c r="Y42" s="269"/>
      <c r="Z42" s="271">
        <f>SUM(Z10:Z41)</f>
        <v>0</v>
      </c>
      <c r="AA42" s="269"/>
      <c r="AB42" s="271">
        <f>SUM(AB10:AB41)</f>
        <v>0</v>
      </c>
      <c r="AC42" s="269"/>
      <c r="AD42" s="271">
        <f t="shared" si="2"/>
        <v>0</v>
      </c>
      <c r="AE42" s="269"/>
      <c r="AF42" s="271">
        <f t="shared" si="2"/>
        <v>0</v>
      </c>
      <c r="AG42" s="269"/>
      <c r="AH42" s="272">
        <f t="shared" si="2"/>
        <v>0</v>
      </c>
      <c r="AI42" s="269"/>
      <c r="AJ42" s="273">
        <f t="shared" ref="AJ42" si="3">L42+N42+P42+R42+T42+V42+X42+Z42+AB42+AD42+AF42+AH42</f>
        <v>93371.12</v>
      </c>
      <c r="AK42" s="274"/>
      <c r="AL42" s="274"/>
      <c r="AM42" s="274"/>
      <c r="AN42" s="274"/>
      <c r="AO42" s="274"/>
      <c r="AP42" s="274"/>
      <c r="AQ42" s="274"/>
      <c r="AR42" s="274"/>
      <c r="AS42" s="274"/>
      <c r="AT42" s="274"/>
      <c r="AU42" s="274"/>
      <c r="AV42" s="274"/>
      <c r="AW42" s="274"/>
      <c r="AX42" s="274"/>
      <c r="AY42" s="274"/>
      <c r="AZ42" s="274"/>
      <c r="BA42" s="274"/>
      <c r="BB42" s="274"/>
      <c r="BC42" s="274"/>
      <c r="BD42" s="274"/>
    </row>
    <row r="43" spans="1:56" x14ac:dyDescent="0.2">
      <c r="V43" s="2">
        <f>-V20</f>
        <v>-77.599999999999994</v>
      </c>
    </row>
    <row r="44" spans="1:56" x14ac:dyDescent="0.2">
      <c r="V44" s="2">
        <f>-V21</f>
        <v>-637.74</v>
      </c>
    </row>
    <row r="45" spans="1:56" ht="13.5" thickBot="1" x14ac:dyDescent="0.25">
      <c r="B45" s="215" t="s">
        <v>19</v>
      </c>
      <c r="D45" s="25">
        <f>G20+G21</f>
        <v>1187.99</v>
      </c>
      <c r="E45" s="2" t="s">
        <v>162</v>
      </c>
      <c r="V45" s="210">
        <f>SUM(V42:V44)</f>
        <v>28506.9</v>
      </c>
    </row>
    <row r="46" spans="1:56" ht="14.25" thickTop="1" thickBot="1" x14ac:dyDescent="0.25">
      <c r="D46" s="210">
        <f>SUM(D45:D45)</f>
        <v>1187.99</v>
      </c>
    </row>
    <row r="47" spans="1:56" ht="13.5" thickTop="1" x14ac:dyDescent="0.2"/>
    <row r="48" spans="1:56" x14ac:dyDescent="0.2">
      <c r="B48" s="192" t="s">
        <v>19</v>
      </c>
      <c r="D48" s="25">
        <f>G12+G13+G14+G16+G17+G18+G19+G22+G24+G26+G27+G28+G29+G30+G31+G32+G33+G35+G15+G23</f>
        <v>27406.74</v>
      </c>
      <c r="E48" s="2" t="s">
        <v>166</v>
      </c>
    </row>
    <row r="49" spans="2:4" x14ac:dyDescent="0.2">
      <c r="B49" s="208" t="s">
        <v>118</v>
      </c>
      <c r="D49" s="125">
        <f>G36</f>
        <v>20.58</v>
      </c>
    </row>
    <row r="50" spans="2:4" x14ac:dyDescent="0.2">
      <c r="B50" s="342" t="s">
        <v>21</v>
      </c>
      <c r="D50" s="125">
        <f>G37+G38+G40+G39</f>
        <v>1493.5900000000001</v>
      </c>
    </row>
    <row r="51" spans="2:4" ht="13.5" thickBot="1" x14ac:dyDescent="0.25">
      <c r="D51" s="76">
        <f>SUM(D48:D50)</f>
        <v>28920.910000000003</v>
      </c>
    </row>
    <row r="52" spans="2:4" ht="13.5" thickTop="1" x14ac:dyDescent="0.2"/>
  </sheetData>
  <mergeCells count="12">
    <mergeCell ref="AI8:A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</mergeCells>
  <printOptions horizontalCentered="1"/>
  <pageMargins left="0.25" right="0.25" top="0.75" bottom="0.75" header="0.3" footer="0.3"/>
  <pageSetup scale="33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D49"/>
  <sheetViews>
    <sheetView topLeftCell="J1" workbookViewId="0">
      <selection activeCell="S12" sqref="S12:V40"/>
    </sheetView>
  </sheetViews>
  <sheetFormatPr defaultColWidth="9.140625" defaultRowHeight="12.75" x14ac:dyDescent="0.2"/>
  <cols>
    <col min="1" max="1" width="19" style="2" customWidth="1"/>
    <col min="2" max="2" width="20.7109375" style="2" customWidth="1"/>
    <col min="3" max="3" width="15.42578125" style="2" customWidth="1"/>
    <col min="4" max="4" width="12.42578125" style="2" customWidth="1"/>
    <col min="5" max="5" width="17.28515625" style="2" customWidth="1"/>
    <col min="6" max="6" width="11.7109375" style="1" customWidth="1"/>
    <col min="7" max="7" width="11.28515625" style="1" customWidth="1"/>
    <col min="8" max="8" width="9.42578125" style="1" customWidth="1"/>
    <col min="9" max="9" width="13.7109375" style="1" customWidth="1"/>
    <col min="10" max="10" width="35.42578125" style="2" customWidth="1"/>
    <col min="11" max="11" width="8.85546875" style="2" customWidth="1"/>
    <col min="12" max="12" width="10.7109375" style="1" customWidth="1"/>
    <col min="13" max="13" width="8.85546875" style="2" customWidth="1"/>
    <col min="14" max="14" width="10.7109375" style="2" customWidth="1"/>
    <col min="15" max="15" width="10" style="2" customWidth="1"/>
    <col min="16" max="16" width="10.85546875" style="1" customWidth="1"/>
    <col min="17" max="17" width="10" style="1" customWidth="1"/>
    <col min="18" max="19" width="11.7109375" style="2" customWidth="1"/>
    <col min="20" max="21" width="12" style="2" customWidth="1"/>
    <col min="22" max="25" width="12.28515625" style="2" customWidth="1"/>
    <col min="26" max="35" width="12.28515625" style="1" customWidth="1"/>
    <col min="36" max="36" width="13.85546875" style="1" customWidth="1"/>
    <col min="37" max="16384" width="9.140625" style="2"/>
  </cols>
  <sheetData>
    <row r="1" spans="1:36" x14ac:dyDescent="0.2">
      <c r="A1" s="37" t="s">
        <v>1</v>
      </c>
      <c r="B1" s="37"/>
      <c r="C1" s="37"/>
    </row>
    <row r="2" spans="1:36" ht="15.75" x14ac:dyDescent="0.25">
      <c r="A2" s="37" t="s">
        <v>2</v>
      </c>
      <c r="B2" s="37"/>
      <c r="C2" s="37"/>
      <c r="E2" s="38"/>
    </row>
    <row r="3" spans="1:36" x14ac:dyDescent="0.2">
      <c r="A3" s="37" t="s">
        <v>3</v>
      </c>
      <c r="B3" s="37"/>
      <c r="C3" s="37"/>
      <c r="E3" s="39"/>
      <c r="F3" s="119" t="s">
        <v>125</v>
      </c>
    </row>
    <row r="4" spans="1:36" x14ac:dyDescent="0.2">
      <c r="A4" s="37" t="s">
        <v>37</v>
      </c>
      <c r="B4" s="37"/>
      <c r="C4" s="37"/>
    </row>
    <row r="5" spans="1:36" x14ac:dyDescent="0.2">
      <c r="A5" s="37"/>
      <c r="B5" s="37"/>
      <c r="C5" s="37"/>
    </row>
    <row r="6" spans="1:36" x14ac:dyDescent="0.2">
      <c r="A6" s="37" t="s">
        <v>121</v>
      </c>
      <c r="B6" s="37"/>
      <c r="C6" s="37"/>
    </row>
    <row r="7" spans="1:36" ht="13.5" thickBot="1" x14ac:dyDescent="0.25">
      <c r="A7" s="37" t="s">
        <v>120</v>
      </c>
      <c r="B7" s="37"/>
      <c r="C7" s="37"/>
      <c r="G7" s="120"/>
    </row>
    <row r="8" spans="1:36" ht="13.5" thickBot="1" x14ac:dyDescent="0.25">
      <c r="A8" s="40">
        <v>39630</v>
      </c>
      <c r="B8" s="41"/>
      <c r="C8" s="41"/>
      <c r="D8" s="41"/>
      <c r="E8" s="41"/>
      <c r="F8" s="121" t="s">
        <v>17</v>
      </c>
      <c r="G8" s="122" t="s">
        <v>90</v>
      </c>
      <c r="H8" s="121"/>
      <c r="I8" s="28" t="s">
        <v>116</v>
      </c>
      <c r="J8" s="45"/>
      <c r="K8" s="370">
        <v>43282</v>
      </c>
      <c r="L8" s="371"/>
      <c r="M8" s="370">
        <v>43330</v>
      </c>
      <c r="N8" s="371"/>
      <c r="O8" s="372">
        <v>43344</v>
      </c>
      <c r="P8" s="373"/>
      <c r="Q8" s="372">
        <v>43374</v>
      </c>
      <c r="R8" s="373"/>
      <c r="S8" s="368">
        <v>43405</v>
      </c>
      <c r="T8" s="369"/>
      <c r="U8" s="372">
        <v>43435</v>
      </c>
      <c r="V8" s="373"/>
      <c r="W8" s="372">
        <v>43466</v>
      </c>
      <c r="X8" s="373"/>
      <c r="Y8" s="372">
        <v>43497</v>
      </c>
      <c r="Z8" s="373"/>
      <c r="AA8" s="372">
        <v>43525</v>
      </c>
      <c r="AB8" s="373"/>
      <c r="AC8" s="372">
        <v>43556</v>
      </c>
      <c r="AD8" s="373"/>
      <c r="AE8" s="372">
        <v>43586</v>
      </c>
      <c r="AF8" s="374"/>
      <c r="AG8" s="303"/>
      <c r="AH8" s="46">
        <v>43617</v>
      </c>
      <c r="AI8" s="368" t="s">
        <v>17</v>
      </c>
      <c r="AJ8" s="369"/>
    </row>
    <row r="9" spans="1:36" s="117" customFormat="1" ht="13.5" thickBot="1" x14ac:dyDescent="0.25">
      <c r="A9" s="314"/>
      <c r="B9" s="315"/>
      <c r="C9" s="316" t="s">
        <v>4</v>
      </c>
      <c r="D9" s="315" t="s">
        <v>12</v>
      </c>
      <c r="E9" s="315"/>
      <c r="F9" s="317" t="s">
        <v>13</v>
      </c>
      <c r="G9" s="318" t="s">
        <v>14</v>
      </c>
      <c r="H9" s="318"/>
      <c r="I9" s="318" t="s">
        <v>117</v>
      </c>
      <c r="J9" s="319" t="s">
        <v>18</v>
      </c>
      <c r="K9" s="320" t="s">
        <v>94</v>
      </c>
      <c r="L9" s="321" t="s">
        <v>96</v>
      </c>
      <c r="M9" s="322" t="s">
        <v>95</v>
      </c>
      <c r="N9" s="323" t="s">
        <v>97</v>
      </c>
      <c r="O9" s="324" t="s">
        <v>95</v>
      </c>
      <c r="P9" s="325" t="s">
        <v>98</v>
      </c>
      <c r="Q9" s="326" t="s">
        <v>95</v>
      </c>
      <c r="R9" s="323" t="s">
        <v>99</v>
      </c>
      <c r="S9" s="324" t="s">
        <v>95</v>
      </c>
      <c r="T9" s="323" t="s">
        <v>100</v>
      </c>
      <c r="U9" s="322" t="s">
        <v>95</v>
      </c>
      <c r="V9" s="322" t="s">
        <v>101</v>
      </c>
      <c r="W9" s="324" t="s">
        <v>95</v>
      </c>
      <c r="X9" s="323" t="s">
        <v>102</v>
      </c>
      <c r="Y9" s="324" t="s">
        <v>95</v>
      </c>
      <c r="Z9" s="325" t="s">
        <v>103</v>
      </c>
      <c r="AA9" s="326" t="s">
        <v>95</v>
      </c>
      <c r="AB9" s="325" t="s">
        <v>104</v>
      </c>
      <c r="AC9" s="326" t="s">
        <v>95</v>
      </c>
      <c r="AD9" s="325" t="s">
        <v>105</v>
      </c>
      <c r="AE9" s="326" t="s">
        <v>95</v>
      </c>
      <c r="AF9" s="325" t="s">
        <v>106</v>
      </c>
      <c r="AG9" s="326" t="s">
        <v>95</v>
      </c>
      <c r="AH9" s="327" t="s">
        <v>107</v>
      </c>
      <c r="AI9" s="326" t="s">
        <v>109</v>
      </c>
      <c r="AJ9" s="325" t="s">
        <v>108</v>
      </c>
    </row>
    <row r="10" spans="1:36" s="116" customFormat="1" x14ac:dyDescent="0.2">
      <c r="A10" s="213" t="s">
        <v>41</v>
      </c>
      <c r="B10" s="213"/>
      <c r="C10" s="213" t="s">
        <v>92</v>
      </c>
      <c r="D10" s="213">
        <v>1</v>
      </c>
      <c r="E10" s="213"/>
      <c r="F10" s="214"/>
      <c r="G10" s="214"/>
      <c r="H10" s="214"/>
      <c r="I10" s="214"/>
      <c r="J10" s="215" t="s">
        <v>19</v>
      </c>
      <c r="K10" s="213"/>
      <c r="L10" s="213"/>
      <c r="M10" s="216"/>
      <c r="N10" s="217"/>
      <c r="O10" s="218"/>
      <c r="P10" s="219"/>
      <c r="Q10" s="214"/>
      <c r="R10" s="214"/>
      <c r="S10" s="220"/>
      <c r="T10" s="221"/>
      <c r="U10" s="216"/>
      <c r="V10" s="217"/>
      <c r="W10" s="220"/>
      <c r="X10" s="221"/>
      <c r="Y10" s="216"/>
      <c r="Z10" s="217"/>
      <c r="AA10" s="220"/>
      <c r="AB10" s="221"/>
      <c r="AC10" s="216"/>
      <c r="AD10" s="217"/>
      <c r="AE10" s="220"/>
      <c r="AF10" s="221"/>
      <c r="AG10" s="216"/>
      <c r="AH10" s="217"/>
      <c r="AI10" s="220"/>
      <c r="AJ10" s="221">
        <f t="shared" ref="AJ10:AJ11" si="0">SUM(L10:AH10)</f>
        <v>0</v>
      </c>
    </row>
    <row r="11" spans="1:36" s="116" customFormat="1" x14ac:dyDescent="0.2">
      <c r="A11" s="213" t="s">
        <v>42</v>
      </c>
      <c r="B11" s="213"/>
      <c r="C11" s="213" t="s">
        <v>93</v>
      </c>
      <c r="D11" s="213">
        <v>4</v>
      </c>
      <c r="E11" s="213"/>
      <c r="F11" s="214"/>
      <c r="G11" s="214"/>
      <c r="H11" s="214"/>
      <c r="I11" s="214"/>
      <c r="J11" s="215" t="s">
        <v>19</v>
      </c>
      <c r="K11" s="213"/>
      <c r="L11" s="213"/>
      <c r="M11" s="222"/>
      <c r="N11" s="215"/>
      <c r="O11" s="223"/>
      <c r="P11" s="224"/>
      <c r="Q11" s="214"/>
      <c r="R11" s="214"/>
      <c r="S11" s="223"/>
      <c r="T11" s="224"/>
      <c r="U11" s="222"/>
      <c r="V11" s="215"/>
      <c r="W11" s="223"/>
      <c r="X11" s="224"/>
      <c r="Y11" s="222"/>
      <c r="Z11" s="215"/>
      <c r="AA11" s="223"/>
      <c r="AB11" s="224"/>
      <c r="AC11" s="222"/>
      <c r="AD11" s="215"/>
      <c r="AE11" s="223"/>
      <c r="AF11" s="224"/>
      <c r="AG11" s="222"/>
      <c r="AH11" s="215"/>
      <c r="AI11" s="223"/>
      <c r="AJ11" s="224">
        <f t="shared" si="0"/>
        <v>0</v>
      </c>
    </row>
    <row r="12" spans="1:36" s="60" customFormat="1" x14ac:dyDescent="0.2">
      <c r="A12" s="133" t="s">
        <v>43</v>
      </c>
      <c r="B12" s="133" t="s">
        <v>50</v>
      </c>
      <c r="C12" s="133" t="s">
        <v>44</v>
      </c>
      <c r="D12" s="133">
        <v>1</v>
      </c>
      <c r="E12" s="133" t="s">
        <v>155</v>
      </c>
      <c r="F12" s="134">
        <v>79</v>
      </c>
      <c r="G12" s="134">
        <v>103.78</v>
      </c>
      <c r="H12" s="134"/>
      <c r="I12" s="135"/>
      <c r="J12" s="146" t="s">
        <v>19</v>
      </c>
      <c r="K12" s="133">
        <v>55</v>
      </c>
      <c r="L12" s="133">
        <v>72.67</v>
      </c>
      <c r="M12" s="150">
        <v>52</v>
      </c>
      <c r="N12" s="146">
        <v>67.66</v>
      </c>
      <c r="O12" s="331">
        <f>F12</f>
        <v>79</v>
      </c>
      <c r="P12" s="332">
        <f>G12</f>
        <v>103.78</v>
      </c>
      <c r="Q12" s="134">
        <v>76</v>
      </c>
      <c r="R12" s="134">
        <v>93.99</v>
      </c>
      <c r="S12" s="134">
        <v>183</v>
      </c>
      <c r="T12" s="134">
        <v>204.89</v>
      </c>
      <c r="U12" s="134">
        <v>79</v>
      </c>
      <c r="V12" s="134">
        <v>103.78</v>
      </c>
      <c r="W12" s="154"/>
      <c r="X12" s="160"/>
      <c r="Y12" s="150"/>
      <c r="Z12" s="146"/>
      <c r="AA12" s="154"/>
      <c r="AB12" s="160"/>
      <c r="AC12" s="150"/>
      <c r="AD12" s="146"/>
      <c r="AE12" s="154"/>
      <c r="AF12" s="160"/>
      <c r="AG12" s="150"/>
      <c r="AH12" s="146"/>
      <c r="AI12" s="154">
        <f>K12+M12+O12+Q12+S12+U12+W12+Y12+AA12+AC12+AE12+AG12</f>
        <v>524</v>
      </c>
      <c r="AJ12" s="160">
        <f>L12+N12+P12+R12+T12+V12+X12+Z12+AB12+AD12+AF12+AH12</f>
        <v>646.77</v>
      </c>
    </row>
    <row r="13" spans="1:36" s="60" customFormat="1" x14ac:dyDescent="0.2">
      <c r="A13" s="133" t="s">
        <v>22</v>
      </c>
      <c r="B13" s="133" t="s">
        <v>51</v>
      </c>
      <c r="C13" s="133" t="s">
        <v>47</v>
      </c>
      <c r="D13" s="133">
        <v>2</v>
      </c>
      <c r="E13" s="133" t="s">
        <v>155</v>
      </c>
      <c r="F13" s="134">
        <v>0</v>
      </c>
      <c r="G13" s="134">
        <v>15.29</v>
      </c>
      <c r="H13" s="134"/>
      <c r="I13" s="135"/>
      <c r="J13" s="146" t="s">
        <v>19</v>
      </c>
      <c r="K13" s="133">
        <v>0</v>
      </c>
      <c r="L13" s="133">
        <v>15.78</v>
      </c>
      <c r="M13" s="150">
        <v>0</v>
      </c>
      <c r="N13" s="146">
        <v>14.3</v>
      </c>
      <c r="O13" s="154">
        <v>0</v>
      </c>
      <c r="P13" s="160">
        <v>14.79</v>
      </c>
      <c r="Q13" s="134">
        <v>0</v>
      </c>
      <c r="R13" s="134">
        <v>14.3</v>
      </c>
      <c r="S13" s="134">
        <v>0</v>
      </c>
      <c r="T13" s="134">
        <v>15.78</v>
      </c>
      <c r="U13" s="134">
        <v>0</v>
      </c>
      <c r="V13" s="134">
        <v>15.29</v>
      </c>
      <c r="W13" s="154"/>
      <c r="X13" s="160"/>
      <c r="Y13" s="150"/>
      <c r="Z13" s="146"/>
      <c r="AA13" s="154"/>
      <c r="AB13" s="160"/>
      <c r="AC13" s="150"/>
      <c r="AD13" s="146"/>
      <c r="AE13" s="154"/>
      <c r="AF13" s="160"/>
      <c r="AG13" s="150"/>
      <c r="AH13" s="146"/>
      <c r="AI13" s="154">
        <f t="shared" ref="AI13:AJ41" si="1">K13+M13+O13+Q13+S13+U13+W13+Y13+AA13+AC13+AE13+AG13</f>
        <v>0</v>
      </c>
      <c r="AJ13" s="160">
        <f t="shared" si="1"/>
        <v>90.240000000000009</v>
      </c>
    </row>
    <row r="14" spans="1:36" s="60" customFormat="1" x14ac:dyDescent="0.2">
      <c r="A14" s="133" t="s">
        <v>22</v>
      </c>
      <c r="B14" s="133" t="s">
        <v>51</v>
      </c>
      <c r="C14" s="133" t="s">
        <v>48</v>
      </c>
      <c r="D14" s="133">
        <v>2</v>
      </c>
      <c r="E14" s="133" t="s">
        <v>155</v>
      </c>
      <c r="F14" s="134">
        <v>56</v>
      </c>
      <c r="G14" s="134">
        <v>78.02</v>
      </c>
      <c r="H14" s="134"/>
      <c r="I14" s="135"/>
      <c r="J14" s="146" t="s">
        <v>19</v>
      </c>
      <c r="K14" s="133"/>
      <c r="L14" s="133">
        <v>35.44</v>
      </c>
      <c r="M14" s="150">
        <v>18</v>
      </c>
      <c r="N14" s="146">
        <v>32.770000000000003</v>
      </c>
      <c r="O14" s="154">
        <v>55</v>
      </c>
      <c r="P14" s="160">
        <v>70.680000000000007</v>
      </c>
      <c r="Q14" s="134">
        <v>55</v>
      </c>
      <c r="R14" s="134">
        <v>71.97</v>
      </c>
      <c r="S14" s="134">
        <v>59</v>
      </c>
      <c r="T14" s="134">
        <v>76.75</v>
      </c>
      <c r="U14" s="134">
        <v>56</v>
      </c>
      <c r="V14" s="134">
        <v>78.02</v>
      </c>
      <c r="W14" s="154"/>
      <c r="X14" s="160"/>
      <c r="Y14" s="150"/>
      <c r="Z14" s="146"/>
      <c r="AA14" s="154"/>
      <c r="AB14" s="160"/>
      <c r="AC14" s="150"/>
      <c r="AD14" s="146"/>
      <c r="AE14" s="154"/>
      <c r="AF14" s="160"/>
      <c r="AG14" s="150"/>
      <c r="AH14" s="146"/>
      <c r="AI14" s="154">
        <f t="shared" si="1"/>
        <v>243</v>
      </c>
      <c r="AJ14" s="160">
        <f t="shared" si="1"/>
        <v>365.63</v>
      </c>
    </row>
    <row r="15" spans="1:36" s="60" customFormat="1" x14ac:dyDescent="0.2">
      <c r="A15" s="133" t="s">
        <v>5</v>
      </c>
      <c r="B15" s="133" t="s">
        <v>52</v>
      </c>
      <c r="C15" s="133" t="s">
        <v>46</v>
      </c>
      <c r="D15" s="133">
        <v>4</v>
      </c>
      <c r="E15" s="133" t="s">
        <v>155</v>
      </c>
      <c r="F15" s="134">
        <v>1325</v>
      </c>
      <c r="G15" s="134">
        <v>1221.08</v>
      </c>
      <c r="H15" s="134"/>
      <c r="I15" s="135"/>
      <c r="J15" s="146" t="s">
        <v>19</v>
      </c>
      <c r="K15" s="133">
        <v>19</v>
      </c>
      <c r="L15" s="133">
        <v>35.44</v>
      </c>
      <c r="M15" s="150">
        <v>17</v>
      </c>
      <c r="N15" s="146">
        <v>31.74</v>
      </c>
      <c r="O15" s="154">
        <v>44</v>
      </c>
      <c r="P15" s="160">
        <v>59.49</v>
      </c>
      <c r="Q15" s="134">
        <v>47</v>
      </c>
      <c r="R15" s="134">
        <v>63.59</v>
      </c>
      <c r="S15" s="134">
        <v>539</v>
      </c>
      <c r="T15" s="134">
        <v>497.94</v>
      </c>
      <c r="U15" s="134">
        <v>1325</v>
      </c>
      <c r="V15" s="134">
        <v>1221.08</v>
      </c>
      <c r="W15" s="154"/>
      <c r="X15" s="160"/>
      <c r="Y15" s="150"/>
      <c r="Z15" s="146"/>
      <c r="AA15" s="154"/>
      <c r="AB15" s="160"/>
      <c r="AC15" s="150"/>
      <c r="AD15" s="146"/>
      <c r="AE15" s="154"/>
      <c r="AF15" s="160"/>
      <c r="AG15" s="150"/>
      <c r="AH15" s="146"/>
      <c r="AI15" s="154">
        <f t="shared" si="1"/>
        <v>1991</v>
      </c>
      <c r="AJ15" s="160">
        <f t="shared" si="1"/>
        <v>1909.28</v>
      </c>
    </row>
    <row r="16" spans="1:36" s="60" customFormat="1" x14ac:dyDescent="0.2">
      <c r="A16" s="133" t="s">
        <v>6</v>
      </c>
      <c r="B16" s="133" t="s">
        <v>72</v>
      </c>
      <c r="C16" s="133" t="s">
        <v>71</v>
      </c>
      <c r="D16" s="133">
        <v>4</v>
      </c>
      <c r="E16" s="171" t="s">
        <v>155</v>
      </c>
      <c r="F16" s="134">
        <v>32</v>
      </c>
      <c r="G16" s="134">
        <v>51.13</v>
      </c>
      <c r="H16" s="134"/>
      <c r="I16" s="135"/>
      <c r="J16" s="146" t="s">
        <v>19</v>
      </c>
      <c r="K16" s="133">
        <v>7</v>
      </c>
      <c r="L16" s="133">
        <v>23.02</v>
      </c>
      <c r="M16" s="150">
        <v>23</v>
      </c>
      <c r="N16" s="146">
        <v>37.9</v>
      </c>
      <c r="O16" s="154">
        <v>40</v>
      </c>
      <c r="P16" s="160">
        <v>55.43</v>
      </c>
      <c r="Q16" s="134">
        <v>34</v>
      </c>
      <c r="R16" s="134">
        <v>49.95</v>
      </c>
      <c r="S16" s="134">
        <v>35</v>
      </c>
      <c r="T16" s="134">
        <v>51.95</v>
      </c>
      <c r="U16" s="134">
        <v>32</v>
      </c>
      <c r="V16" s="134">
        <v>51.13</v>
      </c>
      <c r="W16" s="154"/>
      <c r="X16" s="160"/>
      <c r="Y16" s="150"/>
      <c r="Z16" s="146"/>
      <c r="AA16" s="154"/>
      <c r="AB16" s="160"/>
      <c r="AC16" s="150"/>
      <c r="AD16" s="146"/>
      <c r="AE16" s="154"/>
      <c r="AF16" s="160"/>
      <c r="AG16" s="150"/>
      <c r="AH16" s="146"/>
      <c r="AI16" s="154">
        <f t="shared" si="1"/>
        <v>171</v>
      </c>
      <c r="AJ16" s="160">
        <f t="shared" si="1"/>
        <v>269.38</v>
      </c>
    </row>
    <row r="17" spans="1:36" s="60" customFormat="1" x14ac:dyDescent="0.2">
      <c r="A17" s="133" t="s">
        <v>6</v>
      </c>
      <c r="B17" s="133" t="s">
        <v>72</v>
      </c>
      <c r="C17" s="133" t="s">
        <v>73</v>
      </c>
      <c r="D17" s="133">
        <v>4</v>
      </c>
      <c r="E17" s="171" t="s">
        <v>155</v>
      </c>
      <c r="F17" s="134">
        <v>131</v>
      </c>
      <c r="G17" s="134">
        <v>162.02000000000001</v>
      </c>
      <c r="H17" s="134"/>
      <c r="I17" s="135"/>
      <c r="J17" s="146" t="s">
        <v>19</v>
      </c>
      <c r="K17" s="133">
        <v>1</v>
      </c>
      <c r="L17" s="133">
        <v>16.809999999999999</v>
      </c>
      <c r="M17" s="150">
        <v>1</v>
      </c>
      <c r="N17" s="146">
        <v>15.32</v>
      </c>
      <c r="O17" s="154">
        <v>4</v>
      </c>
      <c r="P17" s="160">
        <v>18.86</v>
      </c>
      <c r="Q17" s="134">
        <v>15</v>
      </c>
      <c r="R17" s="134">
        <v>30.03</v>
      </c>
      <c r="S17" s="134">
        <v>116</v>
      </c>
      <c r="T17" s="134">
        <v>135.66</v>
      </c>
      <c r="U17" s="134">
        <v>131</v>
      </c>
      <c r="V17" s="134">
        <v>162.02000000000001</v>
      </c>
      <c r="W17" s="154"/>
      <c r="X17" s="160"/>
      <c r="Y17" s="150"/>
      <c r="Z17" s="146"/>
      <c r="AA17" s="154"/>
      <c r="AB17" s="160"/>
      <c r="AC17" s="150"/>
      <c r="AD17" s="146"/>
      <c r="AE17" s="154"/>
      <c r="AF17" s="160"/>
      <c r="AG17" s="150"/>
      <c r="AH17" s="146"/>
      <c r="AI17" s="154">
        <f t="shared" si="1"/>
        <v>268</v>
      </c>
      <c r="AJ17" s="160">
        <f t="shared" si="1"/>
        <v>378.70000000000005</v>
      </c>
    </row>
    <row r="18" spans="1:36" s="60" customFormat="1" x14ac:dyDescent="0.2">
      <c r="A18" s="133" t="s">
        <v>27</v>
      </c>
      <c r="B18" s="133" t="s">
        <v>59</v>
      </c>
      <c r="C18" s="133" t="s">
        <v>58</v>
      </c>
      <c r="D18" s="133">
        <v>16</v>
      </c>
      <c r="E18" s="133" t="s">
        <v>155</v>
      </c>
      <c r="F18" s="134">
        <v>464</v>
      </c>
      <c r="G18" s="134">
        <v>527.58000000000004</v>
      </c>
      <c r="H18" s="134"/>
      <c r="I18" s="135"/>
      <c r="J18" s="146" t="s">
        <v>19</v>
      </c>
      <c r="K18" s="133">
        <v>29</v>
      </c>
      <c r="L18" s="133">
        <v>50.36</v>
      </c>
      <c r="M18" s="150">
        <v>33</v>
      </c>
      <c r="N18" s="146">
        <v>52.98</v>
      </c>
      <c r="O18" s="154">
        <v>58</v>
      </c>
      <c r="P18" s="160">
        <v>81.09</v>
      </c>
      <c r="Q18" s="134">
        <v>58</v>
      </c>
      <c r="R18" s="134">
        <v>82.62</v>
      </c>
      <c r="S18" s="134">
        <v>74</v>
      </c>
      <c r="T18" s="134">
        <v>101.49</v>
      </c>
      <c r="U18" s="134">
        <v>464</v>
      </c>
      <c r="V18" s="134">
        <v>527.58000000000004</v>
      </c>
      <c r="W18" s="154"/>
      <c r="X18" s="160"/>
      <c r="Y18" s="150"/>
      <c r="Z18" s="146"/>
      <c r="AA18" s="154"/>
      <c r="AB18" s="160"/>
      <c r="AC18" s="150"/>
      <c r="AD18" s="146"/>
      <c r="AE18" s="154"/>
      <c r="AF18" s="160"/>
      <c r="AG18" s="150"/>
      <c r="AH18" s="146"/>
      <c r="AI18" s="154">
        <f t="shared" si="1"/>
        <v>716</v>
      </c>
      <c r="AJ18" s="160">
        <f t="shared" si="1"/>
        <v>896.12000000000012</v>
      </c>
    </row>
    <row r="19" spans="1:36" s="60" customFormat="1" x14ac:dyDescent="0.2">
      <c r="A19" s="133" t="s">
        <v>25</v>
      </c>
      <c r="B19" s="133" t="s">
        <v>86</v>
      </c>
      <c r="C19" s="133" t="s">
        <v>85</v>
      </c>
      <c r="D19" s="133">
        <v>6</v>
      </c>
      <c r="E19" s="133" t="s">
        <v>155</v>
      </c>
      <c r="F19" s="134">
        <v>1474</v>
      </c>
      <c r="G19" s="134">
        <v>1349.4</v>
      </c>
      <c r="H19" s="134"/>
      <c r="I19" s="135"/>
      <c r="J19" s="146" t="s">
        <v>19</v>
      </c>
      <c r="K19" s="133">
        <v>19</v>
      </c>
      <c r="L19" s="133">
        <v>35.44</v>
      </c>
      <c r="M19" s="150">
        <v>24</v>
      </c>
      <c r="N19" s="146">
        <v>38.92</v>
      </c>
      <c r="O19" s="154">
        <v>52</v>
      </c>
      <c r="P19" s="160">
        <v>67.63</v>
      </c>
      <c r="Q19" s="134">
        <v>81</v>
      </c>
      <c r="R19" s="134">
        <v>99.24</v>
      </c>
      <c r="S19" s="134">
        <v>401</v>
      </c>
      <c r="T19" s="134">
        <v>391.07</v>
      </c>
      <c r="U19" s="134">
        <v>1474</v>
      </c>
      <c r="V19" s="134">
        <v>1349.4</v>
      </c>
      <c r="W19" s="154"/>
      <c r="X19" s="160"/>
      <c r="Y19" s="150"/>
      <c r="Z19" s="146"/>
      <c r="AA19" s="154"/>
      <c r="AB19" s="160"/>
      <c r="AC19" s="150"/>
      <c r="AD19" s="146"/>
      <c r="AE19" s="154"/>
      <c r="AF19" s="160"/>
      <c r="AG19" s="150"/>
      <c r="AH19" s="146"/>
      <c r="AI19" s="154">
        <f t="shared" si="1"/>
        <v>2051</v>
      </c>
      <c r="AJ19" s="160">
        <f t="shared" si="1"/>
        <v>1981.7</v>
      </c>
    </row>
    <row r="20" spans="1:36" s="60" customFormat="1" x14ac:dyDescent="0.2">
      <c r="A20" s="133" t="s">
        <v>39</v>
      </c>
      <c r="B20" s="133" t="s">
        <v>77</v>
      </c>
      <c r="C20" s="133" t="s">
        <v>76</v>
      </c>
      <c r="D20" s="133">
        <v>7</v>
      </c>
      <c r="E20" s="171" t="s">
        <v>156</v>
      </c>
      <c r="F20" s="134">
        <v>57</v>
      </c>
      <c r="G20" s="134">
        <v>77.599999999999994</v>
      </c>
      <c r="H20" s="134"/>
      <c r="I20" s="135"/>
      <c r="J20" s="146" t="s">
        <v>19</v>
      </c>
      <c r="K20" s="133">
        <v>0</v>
      </c>
      <c r="L20" s="133">
        <v>15.81</v>
      </c>
      <c r="M20" s="150">
        <v>0</v>
      </c>
      <c r="N20" s="146">
        <v>14.3</v>
      </c>
      <c r="O20" s="154">
        <v>49</v>
      </c>
      <c r="P20" s="160">
        <v>65.73</v>
      </c>
      <c r="Q20" s="134">
        <v>0</v>
      </c>
      <c r="R20" s="134">
        <v>14.3</v>
      </c>
      <c r="S20" s="134">
        <v>3</v>
      </c>
      <c r="T20" s="134">
        <v>17.920000000000002</v>
      </c>
      <c r="U20" s="134">
        <v>57</v>
      </c>
      <c r="V20" s="134">
        <v>77.599999999999994</v>
      </c>
      <c r="W20" s="154"/>
      <c r="X20" s="160"/>
      <c r="Y20" s="150"/>
      <c r="Z20" s="146"/>
      <c r="AA20" s="154"/>
      <c r="AB20" s="160"/>
      <c r="AC20" s="150"/>
      <c r="AD20" s="146"/>
      <c r="AE20" s="154"/>
      <c r="AF20" s="160"/>
      <c r="AG20" s="150"/>
      <c r="AH20" s="146"/>
      <c r="AI20" s="154">
        <f t="shared" si="1"/>
        <v>109</v>
      </c>
      <c r="AJ20" s="160">
        <f t="shared" si="1"/>
        <v>205.66</v>
      </c>
    </row>
    <row r="21" spans="1:36" s="60" customFormat="1" x14ac:dyDescent="0.2">
      <c r="A21" s="133" t="s">
        <v>39</v>
      </c>
      <c r="B21" s="133" t="s">
        <v>77</v>
      </c>
      <c r="C21" s="133" t="s">
        <v>82</v>
      </c>
      <c r="D21" s="133">
        <v>7</v>
      </c>
      <c r="E21" s="171" t="s">
        <v>156</v>
      </c>
      <c r="F21" s="134">
        <v>675</v>
      </c>
      <c r="G21" s="134">
        <v>637.74</v>
      </c>
      <c r="H21" s="134"/>
      <c r="I21" s="135"/>
      <c r="J21" s="146" t="s">
        <v>19</v>
      </c>
      <c r="K21" s="133">
        <v>0</v>
      </c>
      <c r="L21" s="133">
        <v>40.36</v>
      </c>
      <c r="M21" s="150">
        <v>32</v>
      </c>
      <c r="N21" s="146">
        <v>47.28</v>
      </c>
      <c r="O21" s="154">
        <v>0</v>
      </c>
      <c r="P21" s="160">
        <v>15.78</v>
      </c>
      <c r="Q21" s="134">
        <v>49</v>
      </c>
      <c r="R21" s="134">
        <v>65.069999999999993</v>
      </c>
      <c r="S21" s="134">
        <v>84</v>
      </c>
      <c r="T21" s="134">
        <v>102.27</v>
      </c>
      <c r="U21" s="134">
        <v>675</v>
      </c>
      <c r="V21" s="134">
        <v>637.74</v>
      </c>
      <c r="W21" s="154"/>
      <c r="X21" s="160"/>
      <c r="Y21" s="150"/>
      <c r="Z21" s="146"/>
      <c r="AA21" s="154"/>
      <c r="AB21" s="160"/>
      <c r="AC21" s="150"/>
      <c r="AD21" s="146"/>
      <c r="AE21" s="154"/>
      <c r="AF21" s="160"/>
      <c r="AG21" s="150"/>
      <c r="AH21" s="146"/>
      <c r="AI21" s="154">
        <f t="shared" si="1"/>
        <v>840</v>
      </c>
      <c r="AJ21" s="160">
        <f t="shared" si="1"/>
        <v>908.5</v>
      </c>
    </row>
    <row r="22" spans="1:36" s="60" customFormat="1" x14ac:dyDescent="0.2">
      <c r="A22" s="133" t="s">
        <v>30</v>
      </c>
      <c r="B22" s="133" t="s">
        <v>84</v>
      </c>
      <c r="C22" s="133" t="s">
        <v>83</v>
      </c>
      <c r="D22" s="133">
        <v>6</v>
      </c>
      <c r="E22" s="133" t="s">
        <v>157</v>
      </c>
      <c r="F22" s="134">
        <v>602</v>
      </c>
      <c r="G22" s="134">
        <v>608.42999999999995</v>
      </c>
      <c r="H22" s="134"/>
      <c r="I22" s="135"/>
      <c r="J22" s="146" t="s">
        <v>19</v>
      </c>
      <c r="K22" s="133">
        <v>7</v>
      </c>
      <c r="L22" s="133">
        <v>22.05</v>
      </c>
      <c r="M22" s="150"/>
      <c r="N22" s="146"/>
      <c r="O22" s="154">
        <v>20</v>
      </c>
      <c r="P22" s="160">
        <v>34.65</v>
      </c>
      <c r="Q22" s="134">
        <v>38</v>
      </c>
      <c r="R22" s="134">
        <v>54.34</v>
      </c>
      <c r="S22" s="134">
        <v>293</v>
      </c>
      <c r="T22" s="134">
        <v>309.33</v>
      </c>
      <c r="U22" s="134">
        <v>602</v>
      </c>
      <c r="V22" s="134">
        <v>608.42999999999995</v>
      </c>
      <c r="W22" s="154"/>
      <c r="X22" s="160"/>
      <c r="Y22" s="150"/>
      <c r="Z22" s="146"/>
      <c r="AA22" s="154"/>
      <c r="AB22" s="160"/>
      <c r="AC22" s="150"/>
      <c r="AD22" s="146"/>
      <c r="AE22" s="154"/>
      <c r="AF22" s="160"/>
      <c r="AG22" s="150"/>
      <c r="AH22" s="146"/>
      <c r="AI22" s="154">
        <f t="shared" si="1"/>
        <v>960</v>
      </c>
      <c r="AJ22" s="160">
        <f t="shared" si="1"/>
        <v>1028.8</v>
      </c>
    </row>
    <row r="23" spans="1:36" s="60" customFormat="1" x14ac:dyDescent="0.2">
      <c r="A23" s="133" t="s">
        <v>32</v>
      </c>
      <c r="B23" s="133" t="s">
        <v>57</v>
      </c>
      <c r="C23" s="133" t="s">
        <v>112</v>
      </c>
      <c r="D23" s="133">
        <v>5</v>
      </c>
      <c r="E23" s="171" t="s">
        <v>158</v>
      </c>
      <c r="F23" s="134">
        <v>454</v>
      </c>
      <c r="G23" s="134">
        <v>478.98</v>
      </c>
      <c r="H23" s="134"/>
      <c r="I23" s="135"/>
      <c r="J23" s="146" t="s">
        <v>19</v>
      </c>
      <c r="K23" s="133">
        <v>5</v>
      </c>
      <c r="L23" s="133">
        <v>19.97</v>
      </c>
      <c r="M23" s="150">
        <v>20</v>
      </c>
      <c r="N23" s="146">
        <v>34.799999999999997</v>
      </c>
      <c r="O23" s="154">
        <v>3</v>
      </c>
      <c r="P23" s="160">
        <v>18.84</v>
      </c>
      <c r="Q23" s="134">
        <v>37</v>
      </c>
      <c r="R23" s="134">
        <v>56.37</v>
      </c>
      <c r="S23" s="134">
        <v>136</v>
      </c>
      <c r="T23" s="134">
        <v>155.9</v>
      </c>
      <c r="U23" s="134">
        <v>454</v>
      </c>
      <c r="V23" s="134">
        <v>478.98</v>
      </c>
      <c r="W23" s="154"/>
      <c r="X23" s="160"/>
      <c r="Y23" s="150"/>
      <c r="Z23" s="146"/>
      <c r="AA23" s="154"/>
      <c r="AB23" s="160"/>
      <c r="AC23" s="150"/>
      <c r="AD23" s="146"/>
      <c r="AE23" s="154"/>
      <c r="AF23" s="160"/>
      <c r="AG23" s="150"/>
      <c r="AH23" s="146"/>
      <c r="AI23" s="154">
        <f t="shared" si="1"/>
        <v>655</v>
      </c>
      <c r="AJ23" s="160">
        <f t="shared" si="1"/>
        <v>764.86</v>
      </c>
    </row>
    <row r="24" spans="1:36" s="60" customFormat="1" x14ac:dyDescent="0.2">
      <c r="A24" s="133" t="s">
        <v>7</v>
      </c>
      <c r="B24" s="133" t="s">
        <v>75</v>
      </c>
      <c r="C24" s="133" t="s">
        <v>74</v>
      </c>
      <c r="D24" s="133">
        <v>19</v>
      </c>
      <c r="E24" s="171" t="s">
        <v>155</v>
      </c>
      <c r="F24" s="134">
        <v>831</v>
      </c>
      <c r="G24" s="134">
        <v>795.67</v>
      </c>
      <c r="H24" s="134"/>
      <c r="I24" s="135"/>
      <c r="J24" s="146" t="s">
        <v>19</v>
      </c>
      <c r="K24" s="133">
        <v>24</v>
      </c>
      <c r="L24" s="133">
        <v>40.6</v>
      </c>
      <c r="M24" s="150">
        <v>26</v>
      </c>
      <c r="N24" s="146">
        <v>40.97</v>
      </c>
      <c r="O24" s="154">
        <v>54</v>
      </c>
      <c r="P24" s="160">
        <v>69.650000000000006</v>
      </c>
      <c r="Q24" s="134">
        <v>108</v>
      </c>
      <c r="R24" s="134">
        <v>127.54</v>
      </c>
      <c r="S24" s="134">
        <v>258</v>
      </c>
      <c r="T24" s="134">
        <v>280.32</v>
      </c>
      <c r="U24" s="134">
        <v>831</v>
      </c>
      <c r="V24" s="134">
        <v>795.67</v>
      </c>
      <c r="W24" s="154"/>
      <c r="X24" s="160"/>
      <c r="Y24" s="150"/>
      <c r="Z24" s="146"/>
      <c r="AA24" s="154"/>
      <c r="AB24" s="160"/>
      <c r="AC24" s="150"/>
      <c r="AD24" s="146"/>
      <c r="AE24" s="154"/>
      <c r="AF24" s="160"/>
      <c r="AG24" s="150"/>
      <c r="AH24" s="146"/>
      <c r="AI24" s="154">
        <f t="shared" si="1"/>
        <v>1301</v>
      </c>
      <c r="AJ24" s="160">
        <f t="shared" si="1"/>
        <v>1354.75</v>
      </c>
    </row>
    <row r="25" spans="1:36" s="116" customFormat="1" x14ac:dyDescent="0.2">
      <c r="A25" s="213" t="s">
        <v>29</v>
      </c>
      <c r="B25" s="213" t="s">
        <v>70</v>
      </c>
      <c r="C25" s="213" t="s">
        <v>69</v>
      </c>
      <c r="D25" s="213">
        <v>10</v>
      </c>
      <c r="E25" s="213"/>
      <c r="F25" s="214"/>
      <c r="G25" s="214"/>
      <c r="H25" s="214"/>
      <c r="I25" s="214"/>
      <c r="J25" s="215" t="s">
        <v>19</v>
      </c>
      <c r="K25" s="213"/>
      <c r="L25" s="213"/>
      <c r="M25" s="222"/>
      <c r="N25" s="215"/>
      <c r="O25" s="223"/>
      <c r="P25" s="224"/>
      <c r="Q25" s="214"/>
      <c r="R25" s="214"/>
      <c r="S25" s="214"/>
      <c r="T25" s="214"/>
      <c r="U25" s="214"/>
      <c r="V25" s="214"/>
      <c r="W25" s="223"/>
      <c r="X25" s="224"/>
      <c r="Y25" s="222"/>
      <c r="Z25" s="215"/>
      <c r="AA25" s="223"/>
      <c r="AB25" s="224"/>
      <c r="AC25" s="222"/>
      <c r="AD25" s="215"/>
      <c r="AE25" s="223"/>
      <c r="AF25" s="224"/>
      <c r="AG25" s="222"/>
      <c r="AH25" s="215"/>
      <c r="AI25" s="223">
        <f t="shared" si="1"/>
        <v>0</v>
      </c>
      <c r="AJ25" s="224">
        <f t="shared" si="1"/>
        <v>0</v>
      </c>
    </row>
    <row r="26" spans="1:36" s="60" customFormat="1" x14ac:dyDescent="0.2">
      <c r="A26" s="133" t="s">
        <v>32</v>
      </c>
      <c r="B26" s="133" t="s">
        <v>57</v>
      </c>
      <c r="C26" s="133" t="s">
        <v>56</v>
      </c>
      <c r="D26" s="133">
        <v>10</v>
      </c>
      <c r="E26" s="133" t="s">
        <v>155</v>
      </c>
      <c r="F26" s="134">
        <v>6468</v>
      </c>
      <c r="G26" s="134">
        <v>5250.59</v>
      </c>
      <c r="H26" s="134"/>
      <c r="I26" s="135"/>
      <c r="J26" s="146" t="s">
        <v>19</v>
      </c>
      <c r="K26" s="133">
        <v>1669</v>
      </c>
      <c r="L26" s="133">
        <v>1374.62</v>
      </c>
      <c r="M26" s="150">
        <v>858</v>
      </c>
      <c r="N26" s="146">
        <v>737.26</v>
      </c>
      <c r="O26" s="154">
        <v>1060</v>
      </c>
      <c r="P26" s="160">
        <v>882.05</v>
      </c>
      <c r="Q26" s="134">
        <v>3102</v>
      </c>
      <c r="R26" s="134">
        <v>2528.2600000000002</v>
      </c>
      <c r="S26" s="134">
        <v>4951</v>
      </c>
      <c r="T26" s="134">
        <v>3778.59</v>
      </c>
      <c r="U26" s="134">
        <v>6468</v>
      </c>
      <c r="V26" s="134">
        <v>5250.59</v>
      </c>
      <c r="W26" s="154"/>
      <c r="X26" s="160"/>
      <c r="Y26" s="150"/>
      <c r="Z26" s="146"/>
      <c r="AA26" s="154"/>
      <c r="AB26" s="160"/>
      <c r="AC26" s="150"/>
      <c r="AD26" s="146"/>
      <c r="AE26" s="154"/>
      <c r="AF26" s="160"/>
      <c r="AG26" s="150"/>
      <c r="AH26" s="146"/>
      <c r="AI26" s="154">
        <f t="shared" si="1"/>
        <v>18108</v>
      </c>
      <c r="AJ26" s="160">
        <f t="shared" si="1"/>
        <v>14551.37</v>
      </c>
    </row>
    <row r="27" spans="1:36" s="60" customFormat="1" x14ac:dyDescent="0.2">
      <c r="A27" s="133" t="s">
        <v>34</v>
      </c>
      <c r="B27" s="133" t="s">
        <v>53</v>
      </c>
      <c r="C27" s="133" t="s">
        <v>49</v>
      </c>
      <c r="D27" s="133">
        <v>11</v>
      </c>
      <c r="E27" s="171" t="s">
        <v>155</v>
      </c>
      <c r="F27" s="134">
        <v>729</v>
      </c>
      <c r="G27" s="134">
        <v>707.83</v>
      </c>
      <c r="H27" s="134"/>
      <c r="I27" s="135"/>
      <c r="J27" s="146" t="s">
        <v>19</v>
      </c>
      <c r="K27" s="133">
        <v>12</v>
      </c>
      <c r="L27" s="133">
        <v>28.2</v>
      </c>
      <c r="M27" s="150">
        <v>21</v>
      </c>
      <c r="N27" s="146">
        <v>35.86</v>
      </c>
      <c r="O27" s="154">
        <v>69</v>
      </c>
      <c r="P27" s="160">
        <v>84.9</v>
      </c>
      <c r="Q27" s="134">
        <v>83</v>
      </c>
      <c r="R27" s="134">
        <v>101.34</v>
      </c>
      <c r="S27" s="134">
        <v>472</v>
      </c>
      <c r="T27" s="134">
        <v>446.05</v>
      </c>
      <c r="U27" s="134">
        <v>729</v>
      </c>
      <c r="V27" s="134">
        <v>707.83</v>
      </c>
      <c r="W27" s="154"/>
      <c r="X27" s="160"/>
      <c r="Y27" s="150"/>
      <c r="Z27" s="146"/>
      <c r="AA27" s="154"/>
      <c r="AB27" s="160"/>
      <c r="AC27" s="150"/>
      <c r="AD27" s="146"/>
      <c r="AE27" s="154"/>
      <c r="AF27" s="160"/>
      <c r="AG27" s="150"/>
      <c r="AH27" s="146"/>
      <c r="AI27" s="154">
        <f t="shared" si="1"/>
        <v>1386</v>
      </c>
      <c r="AJ27" s="160">
        <f t="shared" si="1"/>
        <v>1404.18</v>
      </c>
    </row>
    <row r="28" spans="1:36" s="60" customFormat="1" x14ac:dyDescent="0.2">
      <c r="A28" s="133" t="s">
        <v>8</v>
      </c>
      <c r="B28" s="133" t="s">
        <v>53</v>
      </c>
      <c r="C28" s="133" t="s">
        <v>55</v>
      </c>
      <c r="D28" s="133">
        <v>11</v>
      </c>
      <c r="E28" s="133" t="s">
        <v>155</v>
      </c>
      <c r="F28" s="134">
        <v>739</v>
      </c>
      <c r="G28" s="134">
        <v>714.82</v>
      </c>
      <c r="H28" s="134"/>
      <c r="I28" s="135"/>
      <c r="J28" s="146" t="s">
        <v>19</v>
      </c>
      <c r="K28" s="133">
        <v>1</v>
      </c>
      <c r="L28" s="133">
        <v>16.809999999999999</v>
      </c>
      <c r="M28" s="150">
        <v>0</v>
      </c>
      <c r="N28" s="146">
        <v>14.3</v>
      </c>
      <c r="O28" s="154">
        <v>1</v>
      </c>
      <c r="P28" s="160">
        <v>15.8</v>
      </c>
      <c r="Q28" s="134">
        <v>10</v>
      </c>
      <c r="R28" s="134">
        <v>24.79</v>
      </c>
      <c r="S28" s="134">
        <v>251</v>
      </c>
      <c r="T28" s="134">
        <v>274.45</v>
      </c>
      <c r="U28" s="134">
        <v>739</v>
      </c>
      <c r="V28" s="134">
        <v>714.82</v>
      </c>
      <c r="W28" s="154"/>
      <c r="X28" s="160"/>
      <c r="Y28" s="150"/>
      <c r="Z28" s="146"/>
      <c r="AA28" s="154"/>
      <c r="AB28" s="160"/>
      <c r="AC28" s="150"/>
      <c r="AD28" s="146"/>
      <c r="AE28" s="154"/>
      <c r="AF28" s="160"/>
      <c r="AG28" s="150"/>
      <c r="AH28" s="146"/>
      <c r="AI28" s="154">
        <f t="shared" si="1"/>
        <v>1002</v>
      </c>
      <c r="AJ28" s="160">
        <f t="shared" si="1"/>
        <v>1060.97</v>
      </c>
    </row>
    <row r="29" spans="1:36" s="60" customFormat="1" x14ac:dyDescent="0.2">
      <c r="A29" s="133" t="s">
        <v>0</v>
      </c>
      <c r="B29" s="133" t="s">
        <v>63</v>
      </c>
      <c r="C29" s="133" t="s">
        <v>62</v>
      </c>
      <c r="D29" s="133">
        <v>12</v>
      </c>
      <c r="E29" s="171" t="s">
        <v>155</v>
      </c>
      <c r="F29" s="134">
        <v>1244</v>
      </c>
      <c r="G29" s="134">
        <v>1151.33</v>
      </c>
      <c r="H29" s="134"/>
      <c r="I29" s="135"/>
      <c r="J29" s="146" t="s">
        <v>19</v>
      </c>
      <c r="K29" s="133">
        <v>165</v>
      </c>
      <c r="L29" s="133">
        <v>186.45</v>
      </c>
      <c r="M29" s="150">
        <v>119</v>
      </c>
      <c r="N29" s="146">
        <v>136.41</v>
      </c>
      <c r="O29" s="154">
        <v>177</v>
      </c>
      <c r="P29" s="160">
        <v>194.64</v>
      </c>
      <c r="Q29" s="134">
        <v>155</v>
      </c>
      <c r="R29" s="134">
        <v>176.81</v>
      </c>
      <c r="S29" s="134">
        <v>925</v>
      </c>
      <c r="T29" s="134">
        <v>796.86</v>
      </c>
      <c r="U29" s="134">
        <v>1244</v>
      </c>
      <c r="V29" s="134">
        <v>1151.33</v>
      </c>
      <c r="W29" s="154"/>
      <c r="X29" s="160"/>
      <c r="Y29" s="150"/>
      <c r="Z29" s="146"/>
      <c r="AA29" s="154"/>
      <c r="AB29" s="160"/>
      <c r="AC29" s="150"/>
      <c r="AD29" s="146"/>
      <c r="AE29" s="154"/>
      <c r="AF29" s="160"/>
      <c r="AG29" s="150"/>
      <c r="AH29" s="146"/>
      <c r="AI29" s="154">
        <f t="shared" si="1"/>
        <v>2785</v>
      </c>
      <c r="AJ29" s="160">
        <f t="shared" si="1"/>
        <v>2642.5</v>
      </c>
    </row>
    <row r="30" spans="1:36" s="60" customFormat="1" x14ac:dyDescent="0.2">
      <c r="A30" s="133" t="s">
        <v>9</v>
      </c>
      <c r="B30" s="133" t="s">
        <v>65</v>
      </c>
      <c r="C30" s="133" t="s">
        <v>64</v>
      </c>
      <c r="D30" s="133">
        <v>12</v>
      </c>
      <c r="E30" s="171" t="s">
        <v>155</v>
      </c>
      <c r="F30" s="134">
        <v>742</v>
      </c>
      <c r="G30" s="134">
        <v>719.02</v>
      </c>
      <c r="H30" s="134"/>
      <c r="I30" s="135"/>
      <c r="J30" s="146" t="s">
        <v>19</v>
      </c>
      <c r="K30" s="133">
        <v>51</v>
      </c>
      <c r="L30" s="133">
        <v>68.540000000000006</v>
      </c>
      <c r="M30" s="150">
        <v>87</v>
      </c>
      <c r="N30" s="146">
        <v>103.57</v>
      </c>
      <c r="O30" s="154">
        <v>46</v>
      </c>
      <c r="P30" s="160">
        <v>61.53</v>
      </c>
      <c r="Q30" s="134">
        <v>138</v>
      </c>
      <c r="R30" s="134">
        <v>158.99</v>
      </c>
      <c r="S30" s="134">
        <v>328</v>
      </c>
      <c r="T30" s="134">
        <v>334.53</v>
      </c>
      <c r="U30" s="134">
        <v>742</v>
      </c>
      <c r="V30" s="134">
        <v>719.02</v>
      </c>
      <c r="W30" s="154"/>
      <c r="X30" s="160"/>
      <c r="Y30" s="150"/>
      <c r="Z30" s="146"/>
      <c r="AA30" s="154"/>
      <c r="AB30" s="160"/>
      <c r="AC30" s="150"/>
      <c r="AD30" s="146"/>
      <c r="AE30" s="154"/>
      <c r="AF30" s="160"/>
      <c r="AG30" s="150"/>
      <c r="AH30" s="146"/>
      <c r="AI30" s="154">
        <f t="shared" si="1"/>
        <v>1392</v>
      </c>
      <c r="AJ30" s="160">
        <f t="shared" si="1"/>
        <v>1446.1799999999998</v>
      </c>
    </row>
    <row r="31" spans="1:36" s="60" customFormat="1" x14ac:dyDescent="0.2">
      <c r="A31" s="133" t="s">
        <v>28</v>
      </c>
      <c r="B31" s="133" t="s">
        <v>65</v>
      </c>
      <c r="C31" s="133" t="s">
        <v>66</v>
      </c>
      <c r="D31" s="133">
        <v>12</v>
      </c>
      <c r="E31" s="171" t="s">
        <v>155</v>
      </c>
      <c r="F31" s="134">
        <v>2383</v>
      </c>
      <c r="G31" s="134">
        <v>2132.23</v>
      </c>
      <c r="H31" s="134"/>
      <c r="I31" s="135"/>
      <c r="J31" s="146" t="s">
        <v>19</v>
      </c>
      <c r="K31" s="133">
        <v>671</v>
      </c>
      <c r="L31" s="133">
        <v>600.80999999999995</v>
      </c>
      <c r="M31" s="150">
        <v>626</v>
      </c>
      <c r="N31" s="146">
        <v>559.29</v>
      </c>
      <c r="O31" s="154">
        <v>633</v>
      </c>
      <c r="P31" s="160">
        <v>558.76</v>
      </c>
      <c r="Q31" s="134">
        <v>1277</v>
      </c>
      <c r="R31" s="134">
        <v>1087.31</v>
      </c>
      <c r="S31" s="134">
        <v>1834</v>
      </c>
      <c r="T31" s="134">
        <v>1500.83</v>
      </c>
      <c r="U31" s="134">
        <v>2383</v>
      </c>
      <c r="V31" s="134">
        <v>2132.23</v>
      </c>
      <c r="W31" s="154"/>
      <c r="X31" s="160"/>
      <c r="Y31" s="150"/>
      <c r="Z31" s="146"/>
      <c r="AA31" s="154"/>
      <c r="AB31" s="160"/>
      <c r="AC31" s="150"/>
      <c r="AD31" s="146"/>
      <c r="AE31" s="154"/>
      <c r="AF31" s="160"/>
      <c r="AG31" s="150"/>
      <c r="AH31" s="146"/>
      <c r="AI31" s="154">
        <f t="shared" si="1"/>
        <v>7424</v>
      </c>
      <c r="AJ31" s="160">
        <f t="shared" si="1"/>
        <v>6439.23</v>
      </c>
    </row>
    <row r="32" spans="1:36" s="60" customFormat="1" x14ac:dyDescent="0.2">
      <c r="A32" s="133" t="s">
        <v>24</v>
      </c>
      <c r="B32" s="133" t="s">
        <v>79</v>
      </c>
      <c r="C32" s="133" t="s">
        <v>78</v>
      </c>
      <c r="D32" s="133">
        <v>14</v>
      </c>
      <c r="E32" s="171" t="s">
        <v>155</v>
      </c>
      <c r="F32" s="134">
        <v>1409</v>
      </c>
      <c r="G32" s="134">
        <v>1293.43</v>
      </c>
      <c r="H32" s="134"/>
      <c r="I32" s="135"/>
      <c r="J32" s="146" t="s">
        <v>19</v>
      </c>
      <c r="K32" s="133">
        <v>49</v>
      </c>
      <c r="L32" s="133">
        <v>66.45</v>
      </c>
      <c r="M32" s="150">
        <v>25</v>
      </c>
      <c r="N32" s="146">
        <v>39.950000000000003</v>
      </c>
      <c r="O32" s="154">
        <v>27</v>
      </c>
      <c r="P32" s="160">
        <v>42.23</v>
      </c>
      <c r="Q32" s="134">
        <v>153</v>
      </c>
      <c r="R32" s="134">
        <v>174.73</v>
      </c>
      <c r="S32" s="134">
        <v>688</v>
      </c>
      <c r="T32" s="134">
        <v>613.32000000000005</v>
      </c>
      <c r="U32" s="134">
        <v>1409</v>
      </c>
      <c r="V32" s="134">
        <v>1293.43</v>
      </c>
      <c r="W32" s="154"/>
      <c r="X32" s="160"/>
      <c r="Y32" s="150"/>
      <c r="Z32" s="146"/>
      <c r="AA32" s="154"/>
      <c r="AB32" s="160"/>
      <c r="AC32" s="150"/>
      <c r="AD32" s="146"/>
      <c r="AE32" s="154"/>
      <c r="AF32" s="160"/>
      <c r="AG32" s="150"/>
      <c r="AH32" s="146"/>
      <c r="AI32" s="154">
        <f t="shared" si="1"/>
        <v>2351</v>
      </c>
      <c r="AJ32" s="160">
        <f t="shared" si="1"/>
        <v>2230.11</v>
      </c>
    </row>
    <row r="33" spans="1:56" s="60" customFormat="1" x14ac:dyDescent="0.2">
      <c r="A33" s="133" t="s">
        <v>33</v>
      </c>
      <c r="B33" s="133" t="s">
        <v>81</v>
      </c>
      <c r="C33" s="133" t="s">
        <v>80</v>
      </c>
      <c r="D33" s="133">
        <v>15</v>
      </c>
      <c r="E33" s="171" t="s">
        <v>159</v>
      </c>
      <c r="F33" s="134">
        <v>13036</v>
      </c>
      <c r="G33" s="134">
        <v>9766.36</v>
      </c>
      <c r="H33" s="134"/>
      <c r="I33" s="135"/>
      <c r="J33" s="146" t="s">
        <v>19</v>
      </c>
      <c r="K33" s="133">
        <v>2131</v>
      </c>
      <c r="L33" s="133">
        <v>1732.85</v>
      </c>
      <c r="M33" s="150">
        <v>1574</v>
      </c>
      <c r="N33" s="146">
        <v>1286.55</v>
      </c>
      <c r="O33" s="154">
        <v>1629</v>
      </c>
      <c r="P33" s="160">
        <v>1312.84</v>
      </c>
      <c r="Q33" s="134">
        <v>2585</v>
      </c>
      <c r="R33" s="134">
        <v>2120.0500000000002</v>
      </c>
      <c r="S33" s="134">
        <v>5013</v>
      </c>
      <c r="T33" s="134">
        <v>3815.83</v>
      </c>
      <c r="U33" s="134">
        <v>13036</v>
      </c>
      <c r="V33" s="134">
        <v>9766.36</v>
      </c>
      <c r="W33" s="154"/>
      <c r="X33" s="160"/>
      <c r="Y33" s="150"/>
      <c r="Z33" s="146"/>
      <c r="AA33" s="154"/>
      <c r="AB33" s="160"/>
      <c r="AC33" s="150"/>
      <c r="AD33" s="146"/>
      <c r="AE33" s="154"/>
      <c r="AF33" s="160"/>
      <c r="AG33" s="150"/>
      <c r="AH33" s="146"/>
      <c r="AI33" s="154">
        <f t="shared" si="1"/>
        <v>25968</v>
      </c>
      <c r="AJ33" s="160">
        <f t="shared" si="1"/>
        <v>20034.48</v>
      </c>
    </row>
    <row r="34" spans="1:56" s="116" customFormat="1" x14ac:dyDescent="0.2">
      <c r="A34" s="213" t="s">
        <v>35</v>
      </c>
      <c r="B34" s="213"/>
      <c r="C34" s="213" t="s">
        <v>110</v>
      </c>
      <c r="D34" s="213">
        <v>70</v>
      </c>
      <c r="E34" s="213"/>
      <c r="F34" s="214"/>
      <c r="G34" s="214"/>
      <c r="H34" s="214"/>
      <c r="I34" s="214"/>
      <c r="J34" s="215" t="s">
        <v>19</v>
      </c>
      <c r="K34" s="213"/>
      <c r="L34" s="213"/>
      <c r="M34" s="222"/>
      <c r="N34" s="215"/>
      <c r="O34" s="223"/>
      <c r="P34" s="224"/>
      <c r="Q34" s="214"/>
      <c r="R34" s="214"/>
      <c r="S34" s="214"/>
      <c r="T34" s="214"/>
      <c r="U34" s="214"/>
      <c r="V34" s="214"/>
      <c r="W34" s="223"/>
      <c r="X34" s="224"/>
      <c r="Y34" s="222"/>
      <c r="Z34" s="215"/>
      <c r="AA34" s="223"/>
      <c r="AB34" s="224"/>
      <c r="AC34" s="222"/>
      <c r="AD34" s="215"/>
      <c r="AE34" s="223"/>
      <c r="AF34" s="224"/>
      <c r="AG34" s="222"/>
      <c r="AH34" s="215"/>
      <c r="AI34" s="223">
        <f t="shared" si="1"/>
        <v>0</v>
      </c>
      <c r="AJ34" s="224">
        <f t="shared" si="1"/>
        <v>0</v>
      </c>
    </row>
    <row r="35" spans="1:56" s="60" customFormat="1" x14ac:dyDescent="0.2">
      <c r="A35" s="133" t="s">
        <v>10</v>
      </c>
      <c r="B35" s="133" t="s">
        <v>54</v>
      </c>
      <c r="C35" s="133" t="s">
        <v>45</v>
      </c>
      <c r="D35" s="133">
        <v>60</v>
      </c>
      <c r="E35" s="133" t="s">
        <v>155</v>
      </c>
      <c r="F35" s="134">
        <v>73</v>
      </c>
      <c r="G35" s="134">
        <v>97.06</v>
      </c>
      <c r="H35" s="134"/>
      <c r="I35" s="135"/>
      <c r="J35" s="146" t="s">
        <v>19</v>
      </c>
      <c r="K35" s="133">
        <v>4</v>
      </c>
      <c r="L35" s="133">
        <v>19.93</v>
      </c>
      <c r="M35" s="150">
        <v>1</v>
      </c>
      <c r="N35" s="146">
        <v>15.32</v>
      </c>
      <c r="O35" s="154">
        <v>0</v>
      </c>
      <c r="P35" s="160">
        <v>14.79</v>
      </c>
      <c r="Q35" s="134">
        <v>1</v>
      </c>
      <c r="R35" s="134">
        <v>15.35</v>
      </c>
      <c r="S35" s="134">
        <v>7</v>
      </c>
      <c r="T35" s="134">
        <v>23.01</v>
      </c>
      <c r="U35" s="134">
        <v>73</v>
      </c>
      <c r="V35" s="134">
        <v>97.06</v>
      </c>
      <c r="W35" s="154"/>
      <c r="X35" s="160"/>
      <c r="Y35" s="150"/>
      <c r="Z35" s="146"/>
      <c r="AA35" s="154"/>
      <c r="AB35" s="160"/>
      <c r="AC35" s="150"/>
      <c r="AD35" s="146"/>
      <c r="AE35" s="154"/>
      <c r="AF35" s="160"/>
      <c r="AG35" s="150"/>
      <c r="AH35" s="146"/>
      <c r="AI35" s="154">
        <f t="shared" si="1"/>
        <v>86</v>
      </c>
      <c r="AJ35" s="160">
        <f t="shared" si="1"/>
        <v>185.46</v>
      </c>
    </row>
    <row r="36" spans="1:56" s="60" customFormat="1" x14ac:dyDescent="0.2">
      <c r="A36" s="133" t="s">
        <v>26</v>
      </c>
      <c r="B36" s="133" t="s">
        <v>89</v>
      </c>
      <c r="C36" s="133" t="s">
        <v>88</v>
      </c>
      <c r="D36" s="133">
        <v>58</v>
      </c>
      <c r="E36" s="133" t="s">
        <v>155</v>
      </c>
      <c r="F36" s="134">
        <v>4</v>
      </c>
      <c r="G36" s="134">
        <v>19.78</v>
      </c>
      <c r="H36" s="134"/>
      <c r="I36" s="62"/>
      <c r="J36" s="167" t="s">
        <v>118</v>
      </c>
      <c r="K36" s="133">
        <v>4</v>
      </c>
      <c r="L36" s="133">
        <v>19.93</v>
      </c>
      <c r="M36" s="150">
        <v>7</v>
      </c>
      <c r="N36" s="146">
        <v>21.48</v>
      </c>
      <c r="O36" s="154">
        <v>5</v>
      </c>
      <c r="P36" s="160">
        <v>19.87</v>
      </c>
      <c r="Q36" s="134">
        <v>6</v>
      </c>
      <c r="R36" s="134">
        <v>20.58</v>
      </c>
      <c r="S36" s="134">
        <v>7</v>
      </c>
      <c r="T36" s="134">
        <v>23.01</v>
      </c>
      <c r="U36" s="134">
        <v>4</v>
      </c>
      <c r="V36" s="134">
        <v>19.78</v>
      </c>
      <c r="W36" s="154"/>
      <c r="X36" s="160"/>
      <c r="Y36" s="150"/>
      <c r="Z36" s="146"/>
      <c r="AA36" s="154"/>
      <c r="AB36" s="160"/>
      <c r="AC36" s="150"/>
      <c r="AD36" s="146"/>
      <c r="AE36" s="154"/>
      <c r="AF36" s="160"/>
      <c r="AG36" s="150"/>
      <c r="AH36" s="146"/>
      <c r="AI36" s="154">
        <f t="shared" si="1"/>
        <v>33</v>
      </c>
      <c r="AJ36" s="160">
        <f t="shared" si="1"/>
        <v>124.65</v>
      </c>
    </row>
    <row r="37" spans="1:56" s="60" customFormat="1" x14ac:dyDescent="0.2">
      <c r="A37" s="133" t="s">
        <v>31</v>
      </c>
      <c r="B37" s="133" t="s">
        <v>68</v>
      </c>
      <c r="C37" s="133" t="s">
        <v>87</v>
      </c>
      <c r="D37" s="133">
        <v>70</v>
      </c>
      <c r="E37" s="171" t="s">
        <v>155</v>
      </c>
      <c r="F37" s="134">
        <v>493</v>
      </c>
      <c r="G37" s="134">
        <v>504.59</v>
      </c>
      <c r="H37" s="134"/>
      <c r="I37" s="135"/>
      <c r="J37" s="329" t="s">
        <v>21</v>
      </c>
      <c r="K37" s="133">
        <v>7</v>
      </c>
      <c r="L37" s="133">
        <v>23.02</v>
      </c>
      <c r="M37" s="150">
        <v>4</v>
      </c>
      <c r="N37" s="146">
        <v>18.41</v>
      </c>
      <c r="O37" s="154">
        <v>5</v>
      </c>
      <c r="P37" s="160">
        <v>19.87</v>
      </c>
      <c r="Q37" s="134">
        <v>21</v>
      </c>
      <c r="R37" s="134">
        <v>36.33</v>
      </c>
      <c r="S37" s="134">
        <v>191</v>
      </c>
      <c r="T37" s="134">
        <v>213.15</v>
      </c>
      <c r="U37" s="134">
        <v>493</v>
      </c>
      <c r="V37" s="134">
        <v>504.59</v>
      </c>
      <c r="W37" s="154"/>
      <c r="X37" s="160"/>
      <c r="Y37" s="150"/>
      <c r="Z37" s="146"/>
      <c r="AA37" s="154"/>
      <c r="AB37" s="160"/>
      <c r="AC37" s="150"/>
      <c r="AD37" s="146"/>
      <c r="AE37" s="154"/>
      <c r="AF37" s="160"/>
      <c r="AG37" s="150"/>
      <c r="AH37" s="146"/>
      <c r="AI37" s="154">
        <f t="shared" si="1"/>
        <v>721</v>
      </c>
      <c r="AJ37" s="160">
        <f t="shared" si="1"/>
        <v>815.36999999999989</v>
      </c>
    </row>
    <row r="38" spans="1:56" s="60" customFormat="1" x14ac:dyDescent="0.2">
      <c r="A38" s="133" t="s">
        <v>11</v>
      </c>
      <c r="B38" s="133" t="s">
        <v>61</v>
      </c>
      <c r="C38" s="133" t="s">
        <v>60</v>
      </c>
      <c r="D38" s="133">
        <v>70</v>
      </c>
      <c r="E38" s="133" t="s">
        <v>155</v>
      </c>
      <c r="F38" s="134">
        <v>109</v>
      </c>
      <c r="G38" s="134">
        <v>151.13</v>
      </c>
      <c r="H38" s="134"/>
      <c r="I38" s="135"/>
      <c r="J38" s="329" t="s">
        <v>21</v>
      </c>
      <c r="K38" s="133">
        <v>30</v>
      </c>
      <c r="L38" s="133">
        <v>50.31</v>
      </c>
      <c r="M38" s="150">
        <v>11</v>
      </c>
      <c r="N38" s="146">
        <v>28.17</v>
      </c>
      <c r="O38" s="154">
        <v>0</v>
      </c>
      <c r="P38" s="160">
        <v>18.45</v>
      </c>
      <c r="Q38" s="134">
        <v>0</v>
      </c>
      <c r="R38" s="134">
        <v>15.73</v>
      </c>
      <c r="S38" s="134">
        <v>39</v>
      </c>
      <c r="T38" s="134">
        <v>61.7</v>
      </c>
      <c r="U38" s="134">
        <v>109</v>
      </c>
      <c r="V38" s="134">
        <v>151.13</v>
      </c>
      <c r="W38" s="154"/>
      <c r="X38" s="160"/>
      <c r="Y38" s="150"/>
      <c r="Z38" s="146"/>
      <c r="AA38" s="154"/>
      <c r="AB38" s="160"/>
      <c r="AC38" s="150"/>
      <c r="AD38" s="146"/>
      <c r="AE38" s="154"/>
      <c r="AF38" s="160"/>
      <c r="AG38" s="150"/>
      <c r="AH38" s="146"/>
      <c r="AI38" s="154">
        <f t="shared" si="1"/>
        <v>189</v>
      </c>
      <c r="AJ38" s="160">
        <f t="shared" si="1"/>
        <v>325.49</v>
      </c>
    </row>
    <row r="39" spans="1:56" s="60" customFormat="1" x14ac:dyDescent="0.2">
      <c r="A39" s="133" t="s">
        <v>20</v>
      </c>
      <c r="B39" s="133" t="s">
        <v>115</v>
      </c>
      <c r="C39" s="133" t="s">
        <v>111</v>
      </c>
      <c r="D39" s="133">
        <v>70</v>
      </c>
      <c r="E39" s="133" t="s">
        <v>154</v>
      </c>
      <c r="F39" s="134">
        <v>390</v>
      </c>
      <c r="G39" s="134">
        <v>410.6</v>
      </c>
      <c r="H39" s="134"/>
      <c r="I39" s="135"/>
      <c r="J39" s="329" t="s">
        <v>21</v>
      </c>
      <c r="K39" s="133">
        <v>0</v>
      </c>
      <c r="L39" s="133">
        <v>0</v>
      </c>
      <c r="M39" s="150"/>
      <c r="N39" s="146"/>
      <c r="O39" s="154">
        <v>0</v>
      </c>
      <c r="P39" s="160">
        <v>15.78</v>
      </c>
      <c r="Q39" s="134">
        <v>34</v>
      </c>
      <c r="R39" s="134">
        <v>49.85</v>
      </c>
      <c r="S39" s="134">
        <v>90</v>
      </c>
      <c r="T39" s="134">
        <v>101.66</v>
      </c>
      <c r="U39" s="134">
        <v>390</v>
      </c>
      <c r="V39" s="134">
        <v>410.6</v>
      </c>
      <c r="W39" s="154"/>
      <c r="X39" s="160"/>
      <c r="Y39" s="150"/>
      <c r="Z39" s="146"/>
      <c r="AA39" s="154"/>
      <c r="AB39" s="160"/>
      <c r="AC39" s="150"/>
      <c r="AD39" s="146"/>
      <c r="AE39" s="154"/>
      <c r="AF39" s="160"/>
      <c r="AG39" s="150"/>
      <c r="AH39" s="146"/>
      <c r="AI39" s="154">
        <f t="shared" si="1"/>
        <v>514</v>
      </c>
      <c r="AJ39" s="160">
        <f t="shared" si="1"/>
        <v>577.89</v>
      </c>
    </row>
    <row r="40" spans="1:56" s="60" customFormat="1" x14ac:dyDescent="0.2">
      <c r="A40" s="133" t="s">
        <v>23</v>
      </c>
      <c r="B40" s="133" t="s">
        <v>68</v>
      </c>
      <c r="C40" s="133" t="s">
        <v>67</v>
      </c>
      <c r="D40" s="133">
        <v>70</v>
      </c>
      <c r="E40" s="133" t="s">
        <v>160</v>
      </c>
      <c r="F40" s="134">
        <v>162</v>
      </c>
      <c r="G40" s="134">
        <v>196.75</v>
      </c>
      <c r="H40" s="134"/>
      <c r="I40" s="62"/>
      <c r="J40" s="329" t="s">
        <v>21</v>
      </c>
      <c r="K40" s="133">
        <v>2</v>
      </c>
      <c r="L40" s="133">
        <v>17.84</v>
      </c>
      <c r="M40" s="150">
        <v>2</v>
      </c>
      <c r="N40" s="146">
        <v>16.350000000000001</v>
      </c>
      <c r="O40" s="154">
        <v>3</v>
      </c>
      <c r="P40" s="160">
        <v>17.850000000000001</v>
      </c>
      <c r="Q40" s="134">
        <v>2</v>
      </c>
      <c r="R40" s="134">
        <v>16.39</v>
      </c>
      <c r="S40" s="134">
        <v>22</v>
      </c>
      <c r="T40" s="134">
        <v>38.520000000000003</v>
      </c>
      <c r="U40" s="134">
        <v>162</v>
      </c>
      <c r="V40" s="134">
        <v>196.75</v>
      </c>
      <c r="W40" s="154"/>
      <c r="X40" s="160"/>
      <c r="Y40" s="150"/>
      <c r="Z40" s="146"/>
      <c r="AA40" s="154"/>
      <c r="AB40" s="160"/>
      <c r="AC40" s="150"/>
      <c r="AD40" s="146"/>
      <c r="AE40" s="154"/>
      <c r="AF40" s="160"/>
      <c r="AG40" s="150"/>
      <c r="AH40" s="146"/>
      <c r="AI40" s="154">
        <f t="shared" si="1"/>
        <v>193</v>
      </c>
      <c r="AJ40" s="160">
        <f t="shared" si="1"/>
        <v>303.70000000000005</v>
      </c>
    </row>
    <row r="41" spans="1:56" s="116" customFormat="1" ht="13.5" thickBot="1" x14ac:dyDescent="0.25">
      <c r="A41" s="256" t="s">
        <v>38</v>
      </c>
      <c r="B41" s="256" t="s">
        <v>114</v>
      </c>
      <c r="C41" s="256" t="s">
        <v>113</v>
      </c>
      <c r="D41" s="256">
        <v>70</v>
      </c>
      <c r="E41" s="256"/>
      <c r="F41" s="257"/>
      <c r="G41" s="257"/>
      <c r="H41" s="257"/>
      <c r="I41" s="257"/>
      <c r="J41" s="330" t="s">
        <v>21</v>
      </c>
      <c r="K41" s="213"/>
      <c r="L41" s="213"/>
      <c r="M41" s="259"/>
      <c r="N41" s="260"/>
      <c r="O41" s="261"/>
      <c r="P41" s="262"/>
      <c r="Q41" s="259"/>
      <c r="R41" s="260"/>
      <c r="S41" s="257"/>
      <c r="T41" s="257"/>
      <c r="U41" s="259"/>
      <c r="V41" s="260"/>
      <c r="W41" s="261"/>
      <c r="X41" s="262"/>
      <c r="Y41" s="259"/>
      <c r="Z41" s="260"/>
      <c r="AA41" s="261"/>
      <c r="AB41" s="262"/>
      <c r="AC41" s="259"/>
      <c r="AD41" s="260"/>
      <c r="AE41" s="261"/>
      <c r="AF41" s="262"/>
      <c r="AG41" s="259"/>
      <c r="AH41" s="260"/>
      <c r="AI41" s="261">
        <f t="shared" si="1"/>
        <v>0</v>
      </c>
      <c r="AJ41" s="262">
        <f t="shared" si="1"/>
        <v>0</v>
      </c>
    </row>
    <row r="42" spans="1:56" s="275" customFormat="1" ht="13.5" thickBot="1" x14ac:dyDescent="0.25">
      <c r="A42" s="263"/>
      <c r="B42" s="264"/>
      <c r="C42" s="264"/>
      <c r="D42" s="264"/>
      <c r="E42" s="264"/>
      <c r="F42" s="265"/>
      <c r="G42" s="265"/>
      <c r="H42" s="265"/>
      <c r="I42" s="265"/>
      <c r="J42" s="266">
        <v>0</v>
      </c>
      <c r="K42" s="267"/>
      <c r="L42" s="268">
        <f>SUM(L10:L41)</f>
        <v>4629.5100000000011</v>
      </c>
      <c r="M42" s="269"/>
      <c r="N42" s="270">
        <f>SUM(N10:N41)</f>
        <v>3441.8599999999992</v>
      </c>
      <c r="O42" s="269"/>
      <c r="P42" s="270">
        <f>SUM(P10:P41)</f>
        <v>3935.7599999999993</v>
      </c>
      <c r="Q42" s="269"/>
      <c r="R42" s="270">
        <f t="shared" ref="R42:AH42" si="2">SUM(R10:R41)</f>
        <v>7349.82</v>
      </c>
      <c r="S42" s="269"/>
      <c r="T42" s="271">
        <f t="shared" si="2"/>
        <v>14362.78</v>
      </c>
      <c r="U42" s="272"/>
      <c r="V42" s="272">
        <f t="shared" si="2"/>
        <v>29222.240000000002</v>
      </c>
      <c r="W42" s="269"/>
      <c r="X42" s="271">
        <f t="shared" si="2"/>
        <v>0</v>
      </c>
      <c r="Y42" s="269"/>
      <c r="Z42" s="271">
        <f>SUM(Z10:Z41)</f>
        <v>0</v>
      </c>
      <c r="AA42" s="269"/>
      <c r="AB42" s="271">
        <f>SUM(AB10:AB41)</f>
        <v>0</v>
      </c>
      <c r="AC42" s="269"/>
      <c r="AD42" s="271">
        <f t="shared" si="2"/>
        <v>0</v>
      </c>
      <c r="AE42" s="269"/>
      <c r="AF42" s="271">
        <f t="shared" si="2"/>
        <v>0</v>
      </c>
      <c r="AG42" s="269"/>
      <c r="AH42" s="272">
        <f t="shared" si="2"/>
        <v>0</v>
      </c>
      <c r="AI42" s="269"/>
      <c r="AJ42" s="273">
        <f t="shared" ref="AJ42" si="3">L42+N42+P42+R42+T42+V42+X42+Z42+AB42+AD42+AF42+AH42</f>
        <v>62941.97</v>
      </c>
      <c r="AK42" s="274"/>
      <c r="AL42" s="274"/>
      <c r="AM42" s="274"/>
      <c r="AN42" s="274"/>
      <c r="AO42" s="274"/>
      <c r="AP42" s="274"/>
      <c r="AQ42" s="274"/>
      <c r="AR42" s="274"/>
      <c r="AS42" s="274"/>
      <c r="AT42" s="274"/>
      <c r="AU42" s="274"/>
      <c r="AV42" s="274"/>
      <c r="AW42" s="274"/>
      <c r="AX42" s="274"/>
      <c r="AY42" s="274"/>
      <c r="AZ42" s="274"/>
      <c r="BA42" s="274"/>
      <c r="BB42" s="274"/>
      <c r="BC42" s="274"/>
      <c r="BD42" s="274"/>
    </row>
    <row r="45" spans="1:56" x14ac:dyDescent="0.2">
      <c r="B45" s="215" t="s">
        <v>19</v>
      </c>
      <c r="D45" s="1">
        <f>SUM(G12:G35)</f>
        <v>27939.390000000003</v>
      </c>
    </row>
    <row r="46" spans="1:56" x14ac:dyDescent="0.2">
      <c r="B46" s="167" t="s">
        <v>118</v>
      </c>
      <c r="D46" s="1">
        <v>19.78</v>
      </c>
    </row>
    <row r="47" spans="1:56" x14ac:dyDescent="0.2">
      <c r="B47" s="329" t="s">
        <v>21</v>
      </c>
      <c r="D47" s="125">
        <f>SUM(G37:G41)</f>
        <v>1263.0700000000002</v>
      </c>
    </row>
    <row r="48" spans="1:56" ht="13.5" thickBot="1" x14ac:dyDescent="0.25">
      <c r="D48" s="210">
        <f>SUM(D45:D47)</f>
        <v>29222.240000000002</v>
      </c>
    </row>
    <row r="49" ht="13.5" thickTop="1" x14ac:dyDescent="0.2"/>
  </sheetData>
  <mergeCells count="12">
    <mergeCell ref="AI8:A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</mergeCells>
  <printOptions horizontalCentered="1"/>
  <pageMargins left="0.25" right="0.25" top="0.75" bottom="0.75" header="0.3" footer="0.3"/>
  <pageSetup scale="33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D56"/>
  <sheetViews>
    <sheetView topLeftCell="A17" workbookViewId="0">
      <pane xSplit="7" topLeftCell="S1" activePane="topRight" state="frozen"/>
      <selection pane="topRight" activeCell="S12" sqref="S12:T41"/>
    </sheetView>
  </sheetViews>
  <sheetFormatPr defaultColWidth="9.140625" defaultRowHeight="12.75" x14ac:dyDescent="0.2"/>
  <cols>
    <col min="1" max="1" width="19" style="2" customWidth="1"/>
    <col min="2" max="2" width="20.7109375" style="2" customWidth="1"/>
    <col min="3" max="3" width="15.42578125" style="2" customWidth="1"/>
    <col min="4" max="4" width="12.42578125" style="2" customWidth="1"/>
    <col min="5" max="5" width="17.28515625" style="2" customWidth="1"/>
    <col min="6" max="6" width="11.7109375" style="1" customWidth="1"/>
    <col min="7" max="7" width="11.28515625" style="1" customWidth="1"/>
    <col min="8" max="8" width="9.42578125" style="1" customWidth="1"/>
    <col min="9" max="9" width="13.7109375" style="1" customWidth="1"/>
    <col min="10" max="10" width="35.42578125" style="2" customWidth="1"/>
    <col min="11" max="11" width="8.85546875" style="2" customWidth="1"/>
    <col min="12" max="12" width="10.7109375" style="1" customWidth="1"/>
    <col min="13" max="13" width="8.85546875" style="2" customWidth="1"/>
    <col min="14" max="14" width="10.7109375" style="2" customWidth="1"/>
    <col min="15" max="15" width="10" style="2" customWidth="1"/>
    <col min="16" max="16" width="10.85546875" style="1" customWidth="1"/>
    <col min="17" max="17" width="10" style="1" customWidth="1"/>
    <col min="18" max="19" width="11.7109375" style="2" customWidth="1"/>
    <col min="20" max="21" width="12" style="2" customWidth="1"/>
    <col min="22" max="25" width="12.28515625" style="2" customWidth="1"/>
    <col min="26" max="35" width="12.28515625" style="1" customWidth="1"/>
    <col min="36" max="36" width="13.85546875" style="1" customWidth="1"/>
    <col min="37" max="16384" width="9.140625" style="2"/>
  </cols>
  <sheetData>
    <row r="1" spans="1:36" x14ac:dyDescent="0.2">
      <c r="A1" s="37" t="s">
        <v>1</v>
      </c>
      <c r="B1" s="37"/>
      <c r="C1" s="37"/>
    </row>
    <row r="2" spans="1:36" ht="15.75" x14ac:dyDescent="0.25">
      <c r="A2" s="37" t="s">
        <v>2</v>
      </c>
      <c r="B2" s="37"/>
      <c r="C2" s="37"/>
      <c r="E2" s="38"/>
    </row>
    <row r="3" spans="1:36" x14ac:dyDescent="0.2">
      <c r="A3" s="37" t="s">
        <v>3</v>
      </c>
      <c r="B3" s="37"/>
      <c r="C3" s="37"/>
      <c r="E3" s="39"/>
      <c r="F3" s="119" t="s">
        <v>125</v>
      </c>
    </row>
    <row r="4" spans="1:36" x14ac:dyDescent="0.2">
      <c r="A4" s="37" t="s">
        <v>37</v>
      </c>
      <c r="B4" s="37"/>
      <c r="C4" s="37"/>
    </row>
    <row r="5" spans="1:36" x14ac:dyDescent="0.2">
      <c r="A5" s="37"/>
      <c r="B5" s="37"/>
      <c r="C5" s="37"/>
    </row>
    <row r="6" spans="1:36" x14ac:dyDescent="0.2">
      <c r="A6" s="37" t="s">
        <v>121</v>
      </c>
      <c r="B6" s="37"/>
      <c r="C6" s="37"/>
    </row>
    <row r="7" spans="1:36" ht="13.5" thickBot="1" x14ac:dyDescent="0.25">
      <c r="A7" s="37" t="s">
        <v>120</v>
      </c>
      <c r="B7" s="37"/>
      <c r="C7" s="37"/>
      <c r="G7" s="120"/>
    </row>
    <row r="8" spans="1:36" ht="13.5" thickBot="1" x14ac:dyDescent="0.25">
      <c r="A8" s="40">
        <v>39630</v>
      </c>
      <c r="B8" s="41"/>
      <c r="C8" s="41"/>
      <c r="D8" s="41"/>
      <c r="E8" s="41"/>
      <c r="F8" s="121" t="s">
        <v>17</v>
      </c>
      <c r="G8" s="122" t="s">
        <v>90</v>
      </c>
      <c r="H8" s="121"/>
      <c r="I8" s="28" t="s">
        <v>116</v>
      </c>
      <c r="J8" s="45"/>
      <c r="K8" s="370">
        <v>43282</v>
      </c>
      <c r="L8" s="371"/>
      <c r="M8" s="370">
        <v>43330</v>
      </c>
      <c r="N8" s="371"/>
      <c r="O8" s="372">
        <v>43344</v>
      </c>
      <c r="P8" s="373"/>
      <c r="Q8" s="372">
        <v>43374</v>
      </c>
      <c r="R8" s="373"/>
      <c r="S8" s="368">
        <v>43405</v>
      </c>
      <c r="T8" s="369"/>
      <c r="U8" s="372">
        <v>43435</v>
      </c>
      <c r="V8" s="373"/>
      <c r="W8" s="372">
        <v>43466</v>
      </c>
      <c r="X8" s="373"/>
      <c r="Y8" s="372">
        <v>43497</v>
      </c>
      <c r="Z8" s="373"/>
      <c r="AA8" s="372">
        <v>43525</v>
      </c>
      <c r="AB8" s="373"/>
      <c r="AC8" s="372">
        <v>43556</v>
      </c>
      <c r="AD8" s="373"/>
      <c r="AE8" s="372">
        <v>43586</v>
      </c>
      <c r="AF8" s="374"/>
      <c r="AG8" s="254"/>
      <c r="AH8" s="46">
        <v>43617</v>
      </c>
      <c r="AI8" s="368" t="s">
        <v>17</v>
      </c>
      <c r="AJ8" s="369"/>
    </row>
    <row r="9" spans="1:36" ht="13.5" thickBot="1" x14ac:dyDescent="0.25">
      <c r="A9" s="136"/>
      <c r="B9" s="137"/>
      <c r="C9" s="138" t="s">
        <v>4</v>
      </c>
      <c r="D9" s="137" t="s">
        <v>12</v>
      </c>
      <c r="E9" s="137"/>
      <c r="F9" s="139" t="s">
        <v>13</v>
      </c>
      <c r="G9" s="140" t="s">
        <v>14</v>
      </c>
      <c r="H9" s="140"/>
      <c r="I9" s="140" t="s">
        <v>117</v>
      </c>
      <c r="J9" s="141" t="s">
        <v>18</v>
      </c>
      <c r="K9" s="186" t="s">
        <v>94</v>
      </c>
      <c r="L9" s="15" t="s">
        <v>96</v>
      </c>
      <c r="M9" s="12" t="s">
        <v>95</v>
      </c>
      <c r="N9" s="45" t="s">
        <v>97</v>
      </c>
      <c r="O9" s="13" t="s">
        <v>95</v>
      </c>
      <c r="P9" s="18" t="s">
        <v>98</v>
      </c>
      <c r="Q9" s="19" t="s">
        <v>95</v>
      </c>
      <c r="R9" s="45" t="s">
        <v>99</v>
      </c>
      <c r="S9" s="13" t="s">
        <v>95</v>
      </c>
      <c r="T9" s="45" t="s">
        <v>100</v>
      </c>
      <c r="U9" s="12" t="s">
        <v>95</v>
      </c>
      <c r="V9" s="12" t="s">
        <v>101</v>
      </c>
      <c r="W9" s="13" t="s">
        <v>95</v>
      </c>
      <c r="X9" s="45" t="s">
        <v>102</v>
      </c>
      <c r="Y9" s="13" t="s">
        <v>95</v>
      </c>
      <c r="Z9" s="18" t="s">
        <v>103</v>
      </c>
      <c r="AA9" s="19" t="s">
        <v>95</v>
      </c>
      <c r="AB9" s="18" t="s">
        <v>104</v>
      </c>
      <c r="AC9" s="19" t="s">
        <v>95</v>
      </c>
      <c r="AD9" s="18" t="s">
        <v>105</v>
      </c>
      <c r="AE9" s="19" t="s">
        <v>95</v>
      </c>
      <c r="AF9" s="18" t="s">
        <v>106</v>
      </c>
      <c r="AG9" s="19" t="s">
        <v>95</v>
      </c>
      <c r="AH9" s="16" t="s">
        <v>107</v>
      </c>
      <c r="AI9" s="19" t="s">
        <v>109</v>
      </c>
      <c r="AJ9" s="18" t="s">
        <v>108</v>
      </c>
    </row>
    <row r="10" spans="1:36" s="116" customFormat="1" x14ac:dyDescent="0.2">
      <c r="A10" s="213" t="s">
        <v>41</v>
      </c>
      <c r="B10" s="213"/>
      <c r="C10" s="213" t="s">
        <v>92</v>
      </c>
      <c r="D10" s="213">
        <v>1</v>
      </c>
      <c r="E10" s="213"/>
      <c r="F10" s="214"/>
      <c r="G10" s="214"/>
      <c r="H10" s="214"/>
      <c r="I10" s="214"/>
      <c r="J10" s="215" t="s">
        <v>19</v>
      </c>
      <c r="K10" s="213"/>
      <c r="L10" s="213"/>
      <c r="M10" s="216"/>
      <c r="N10" s="217"/>
      <c r="O10" s="218"/>
      <c r="P10" s="219"/>
      <c r="Q10" s="214"/>
      <c r="R10" s="214"/>
      <c r="S10" s="220"/>
      <c r="T10" s="221"/>
      <c r="U10" s="216"/>
      <c r="V10" s="217"/>
      <c r="W10" s="220"/>
      <c r="X10" s="221"/>
      <c r="Y10" s="216"/>
      <c r="Z10" s="217"/>
      <c r="AA10" s="220"/>
      <c r="AB10" s="221"/>
      <c r="AC10" s="216"/>
      <c r="AD10" s="217"/>
      <c r="AE10" s="220"/>
      <c r="AF10" s="221"/>
      <c r="AG10" s="216"/>
      <c r="AH10" s="217"/>
      <c r="AI10" s="220"/>
      <c r="AJ10" s="221">
        <f t="shared" ref="AJ10:AJ11" si="0">SUM(L10:AH10)</f>
        <v>0</v>
      </c>
    </row>
    <row r="11" spans="1:36" s="116" customFormat="1" x14ac:dyDescent="0.2">
      <c r="A11" s="213" t="s">
        <v>42</v>
      </c>
      <c r="B11" s="213"/>
      <c r="C11" s="213" t="s">
        <v>93</v>
      </c>
      <c r="D11" s="213">
        <v>4</v>
      </c>
      <c r="E11" s="213"/>
      <c r="F11" s="214"/>
      <c r="G11" s="214"/>
      <c r="H11" s="214"/>
      <c r="I11" s="214"/>
      <c r="J11" s="215" t="s">
        <v>19</v>
      </c>
      <c r="K11" s="213"/>
      <c r="L11" s="213"/>
      <c r="M11" s="222"/>
      <c r="N11" s="215"/>
      <c r="O11" s="223"/>
      <c r="P11" s="224"/>
      <c r="Q11" s="174"/>
      <c r="R11" s="174"/>
      <c r="S11" s="223"/>
      <c r="T11" s="224"/>
      <c r="U11" s="222"/>
      <c r="V11" s="215"/>
      <c r="W11" s="223"/>
      <c r="X11" s="224"/>
      <c r="Y11" s="222"/>
      <c r="Z11" s="215"/>
      <c r="AA11" s="223"/>
      <c r="AB11" s="224"/>
      <c r="AC11" s="222"/>
      <c r="AD11" s="215"/>
      <c r="AE11" s="223"/>
      <c r="AF11" s="224"/>
      <c r="AG11" s="222"/>
      <c r="AH11" s="215"/>
      <c r="AI11" s="223"/>
      <c r="AJ11" s="224">
        <f t="shared" si="0"/>
        <v>0</v>
      </c>
    </row>
    <row r="12" spans="1:36" s="295" customFormat="1" x14ac:dyDescent="0.2">
      <c r="A12" s="288" t="s">
        <v>43</v>
      </c>
      <c r="B12" s="288" t="s">
        <v>50</v>
      </c>
      <c r="C12" s="288" t="s">
        <v>44</v>
      </c>
      <c r="D12" s="288">
        <v>1</v>
      </c>
      <c r="E12" s="288" t="s">
        <v>149</v>
      </c>
      <c r="F12" s="289">
        <v>183</v>
      </c>
      <c r="G12" s="289">
        <v>204.89</v>
      </c>
      <c r="H12" s="289"/>
      <c r="I12" s="290">
        <v>43805</v>
      </c>
      <c r="J12" s="291" t="s">
        <v>19</v>
      </c>
      <c r="K12" s="288">
        <v>55</v>
      </c>
      <c r="L12" s="288">
        <v>72.67</v>
      </c>
      <c r="M12" s="292">
        <v>52</v>
      </c>
      <c r="N12" s="291">
        <v>67.66</v>
      </c>
      <c r="O12" s="298">
        <f>F12</f>
        <v>183</v>
      </c>
      <c r="P12" s="299">
        <f>G12</f>
        <v>204.89</v>
      </c>
      <c r="Q12" s="289">
        <v>76</v>
      </c>
      <c r="R12" s="289">
        <v>93.99</v>
      </c>
      <c r="S12" s="289">
        <v>183</v>
      </c>
      <c r="T12" s="289">
        <v>204.89</v>
      </c>
      <c r="U12" s="292"/>
      <c r="V12" s="291"/>
      <c r="W12" s="293"/>
      <c r="X12" s="294"/>
      <c r="Y12" s="292"/>
      <c r="Z12" s="291"/>
      <c r="AA12" s="293"/>
      <c r="AB12" s="294"/>
      <c r="AC12" s="292"/>
      <c r="AD12" s="291"/>
      <c r="AE12" s="293"/>
      <c r="AF12" s="294"/>
      <c r="AG12" s="292"/>
      <c r="AH12" s="291"/>
      <c r="AI12" s="293">
        <f>K12+M12+O12+Q12+S12+U12+W12+Y12+AA12+AC12+AE12+AG12</f>
        <v>549</v>
      </c>
      <c r="AJ12" s="294">
        <f>L12+N12+P12+R12+T12+V12+X12+Z12+AB12+AD12+AF12+AH12</f>
        <v>644.09999999999991</v>
      </c>
    </row>
    <row r="13" spans="1:36" s="295" customFormat="1" x14ac:dyDescent="0.2">
      <c r="A13" s="288" t="s">
        <v>22</v>
      </c>
      <c r="B13" s="288" t="s">
        <v>51</v>
      </c>
      <c r="C13" s="288" t="s">
        <v>47</v>
      </c>
      <c r="D13" s="288">
        <v>2</v>
      </c>
      <c r="E13" s="288" t="s">
        <v>149</v>
      </c>
      <c r="F13" s="289">
        <v>0</v>
      </c>
      <c r="G13" s="289">
        <v>15.78</v>
      </c>
      <c r="H13" s="289"/>
      <c r="I13" s="290">
        <v>43805</v>
      </c>
      <c r="J13" s="291" t="s">
        <v>19</v>
      </c>
      <c r="K13" s="288">
        <v>0</v>
      </c>
      <c r="L13" s="288">
        <v>15.78</v>
      </c>
      <c r="M13" s="292">
        <v>0</v>
      </c>
      <c r="N13" s="291">
        <v>14.3</v>
      </c>
      <c r="O13" s="293">
        <v>0</v>
      </c>
      <c r="P13" s="294">
        <v>14.79</v>
      </c>
      <c r="Q13" s="289">
        <v>0</v>
      </c>
      <c r="R13" s="289">
        <v>14.3</v>
      </c>
      <c r="S13" s="289">
        <v>0</v>
      </c>
      <c r="T13" s="289">
        <v>15.78</v>
      </c>
      <c r="U13" s="292"/>
      <c r="V13" s="291"/>
      <c r="W13" s="293"/>
      <c r="X13" s="294"/>
      <c r="Y13" s="292"/>
      <c r="Z13" s="291"/>
      <c r="AA13" s="293"/>
      <c r="AB13" s="294"/>
      <c r="AC13" s="292"/>
      <c r="AD13" s="291"/>
      <c r="AE13" s="293"/>
      <c r="AF13" s="294"/>
      <c r="AG13" s="292"/>
      <c r="AH13" s="291"/>
      <c r="AI13" s="293">
        <f t="shared" ref="AI13:AJ41" si="1">K13+M13+O13+Q13+S13+U13+W13+Y13+AA13+AC13+AE13+AG13</f>
        <v>0</v>
      </c>
      <c r="AJ13" s="294">
        <f t="shared" si="1"/>
        <v>74.95</v>
      </c>
    </row>
    <row r="14" spans="1:36" s="295" customFormat="1" x14ac:dyDescent="0.2">
      <c r="A14" s="288" t="s">
        <v>22</v>
      </c>
      <c r="B14" s="288" t="s">
        <v>51</v>
      </c>
      <c r="C14" s="288" t="s">
        <v>48</v>
      </c>
      <c r="D14" s="288">
        <v>2</v>
      </c>
      <c r="E14" s="288" t="s">
        <v>149</v>
      </c>
      <c r="F14" s="289">
        <v>59</v>
      </c>
      <c r="G14" s="289">
        <v>76.75</v>
      </c>
      <c r="H14" s="289"/>
      <c r="I14" s="290">
        <v>43805</v>
      </c>
      <c r="J14" s="291" t="s">
        <v>19</v>
      </c>
      <c r="K14" s="288"/>
      <c r="L14" s="288">
        <v>35.44</v>
      </c>
      <c r="M14" s="292">
        <v>18</v>
      </c>
      <c r="N14" s="291">
        <v>32.770000000000003</v>
      </c>
      <c r="O14" s="293">
        <v>55</v>
      </c>
      <c r="P14" s="294">
        <v>70.680000000000007</v>
      </c>
      <c r="Q14" s="289">
        <v>55</v>
      </c>
      <c r="R14" s="289">
        <v>71.97</v>
      </c>
      <c r="S14" s="289">
        <v>59</v>
      </c>
      <c r="T14" s="289">
        <v>76.75</v>
      </c>
      <c r="U14" s="292"/>
      <c r="V14" s="291"/>
      <c r="W14" s="293"/>
      <c r="X14" s="294"/>
      <c r="Y14" s="292"/>
      <c r="Z14" s="291"/>
      <c r="AA14" s="293"/>
      <c r="AB14" s="294"/>
      <c r="AC14" s="292"/>
      <c r="AD14" s="291"/>
      <c r="AE14" s="293"/>
      <c r="AF14" s="294"/>
      <c r="AG14" s="292"/>
      <c r="AH14" s="291"/>
      <c r="AI14" s="293">
        <f t="shared" si="1"/>
        <v>187</v>
      </c>
      <c r="AJ14" s="294">
        <f t="shared" si="1"/>
        <v>287.61</v>
      </c>
    </row>
    <row r="15" spans="1:36" s="295" customFormat="1" x14ac:dyDescent="0.2">
      <c r="A15" s="288" t="s">
        <v>5</v>
      </c>
      <c r="B15" s="288" t="s">
        <v>52</v>
      </c>
      <c r="C15" s="288" t="s">
        <v>46</v>
      </c>
      <c r="D15" s="288">
        <v>4</v>
      </c>
      <c r="E15" s="288" t="s">
        <v>149</v>
      </c>
      <c r="F15" s="289">
        <v>539</v>
      </c>
      <c r="G15" s="289">
        <v>497.94</v>
      </c>
      <c r="H15" s="289"/>
      <c r="I15" s="290">
        <v>43805</v>
      </c>
      <c r="J15" s="291" t="s">
        <v>19</v>
      </c>
      <c r="K15" s="288">
        <v>19</v>
      </c>
      <c r="L15" s="288">
        <v>35.44</v>
      </c>
      <c r="M15" s="292">
        <v>17</v>
      </c>
      <c r="N15" s="291">
        <v>31.74</v>
      </c>
      <c r="O15" s="293">
        <v>44</v>
      </c>
      <c r="P15" s="294">
        <v>59.49</v>
      </c>
      <c r="Q15" s="289">
        <v>47</v>
      </c>
      <c r="R15" s="289">
        <v>63.59</v>
      </c>
      <c r="S15" s="289">
        <v>539</v>
      </c>
      <c r="T15" s="289">
        <v>497.94</v>
      </c>
      <c r="U15" s="292"/>
      <c r="V15" s="291"/>
      <c r="W15" s="293"/>
      <c r="X15" s="294"/>
      <c r="Y15" s="292"/>
      <c r="Z15" s="291"/>
      <c r="AA15" s="293"/>
      <c r="AB15" s="294"/>
      <c r="AC15" s="292"/>
      <c r="AD15" s="291"/>
      <c r="AE15" s="293"/>
      <c r="AF15" s="294"/>
      <c r="AG15" s="292"/>
      <c r="AH15" s="291"/>
      <c r="AI15" s="293">
        <f t="shared" si="1"/>
        <v>666</v>
      </c>
      <c r="AJ15" s="294">
        <f t="shared" si="1"/>
        <v>688.2</v>
      </c>
    </row>
    <row r="16" spans="1:36" s="295" customFormat="1" x14ac:dyDescent="0.2">
      <c r="A16" s="288" t="s">
        <v>6</v>
      </c>
      <c r="B16" s="288" t="s">
        <v>72</v>
      </c>
      <c r="C16" s="288" t="s">
        <v>71</v>
      </c>
      <c r="D16" s="288">
        <v>4</v>
      </c>
      <c r="E16" s="288" t="s">
        <v>149</v>
      </c>
      <c r="F16" s="289">
        <v>35</v>
      </c>
      <c r="G16" s="289">
        <v>51.95</v>
      </c>
      <c r="H16" s="289"/>
      <c r="I16" s="290">
        <v>43805</v>
      </c>
      <c r="J16" s="291" t="s">
        <v>19</v>
      </c>
      <c r="K16" s="288">
        <v>7</v>
      </c>
      <c r="L16" s="288">
        <v>23.02</v>
      </c>
      <c r="M16" s="292">
        <v>23</v>
      </c>
      <c r="N16" s="291">
        <v>37.9</v>
      </c>
      <c r="O16" s="293">
        <v>40</v>
      </c>
      <c r="P16" s="294">
        <v>55.43</v>
      </c>
      <c r="Q16" s="289">
        <v>34</v>
      </c>
      <c r="R16" s="289">
        <v>49.95</v>
      </c>
      <c r="S16" s="289">
        <v>35</v>
      </c>
      <c r="T16" s="289">
        <v>51.95</v>
      </c>
      <c r="U16" s="292"/>
      <c r="V16" s="291"/>
      <c r="W16" s="293"/>
      <c r="X16" s="294"/>
      <c r="Y16" s="292"/>
      <c r="Z16" s="291"/>
      <c r="AA16" s="293"/>
      <c r="AB16" s="294"/>
      <c r="AC16" s="292"/>
      <c r="AD16" s="291"/>
      <c r="AE16" s="293"/>
      <c r="AF16" s="294"/>
      <c r="AG16" s="292"/>
      <c r="AH16" s="291"/>
      <c r="AI16" s="293">
        <f t="shared" si="1"/>
        <v>139</v>
      </c>
      <c r="AJ16" s="294">
        <f t="shared" si="1"/>
        <v>218.25</v>
      </c>
    </row>
    <row r="17" spans="1:36" s="295" customFormat="1" x14ac:dyDescent="0.2">
      <c r="A17" s="288" t="s">
        <v>6</v>
      </c>
      <c r="B17" s="288" t="s">
        <v>72</v>
      </c>
      <c r="C17" s="288" t="s">
        <v>73</v>
      </c>
      <c r="D17" s="288">
        <v>4</v>
      </c>
      <c r="E17" s="288" t="s">
        <v>149</v>
      </c>
      <c r="F17" s="289">
        <v>116</v>
      </c>
      <c r="G17" s="289">
        <v>135.66</v>
      </c>
      <c r="H17" s="289"/>
      <c r="I17" s="290">
        <v>43805</v>
      </c>
      <c r="J17" s="291" t="s">
        <v>19</v>
      </c>
      <c r="K17" s="288">
        <v>1</v>
      </c>
      <c r="L17" s="288">
        <v>16.809999999999999</v>
      </c>
      <c r="M17" s="292">
        <v>1</v>
      </c>
      <c r="N17" s="291">
        <v>15.32</v>
      </c>
      <c r="O17" s="293">
        <v>4</v>
      </c>
      <c r="P17" s="294">
        <v>18.86</v>
      </c>
      <c r="Q17" s="289">
        <v>15</v>
      </c>
      <c r="R17" s="289">
        <v>30.03</v>
      </c>
      <c r="S17" s="289">
        <v>116</v>
      </c>
      <c r="T17" s="289">
        <v>135.66</v>
      </c>
      <c r="U17" s="292"/>
      <c r="V17" s="291"/>
      <c r="W17" s="293"/>
      <c r="X17" s="294"/>
      <c r="Y17" s="292"/>
      <c r="Z17" s="291"/>
      <c r="AA17" s="293"/>
      <c r="AB17" s="294"/>
      <c r="AC17" s="292"/>
      <c r="AD17" s="291"/>
      <c r="AE17" s="293"/>
      <c r="AF17" s="294"/>
      <c r="AG17" s="292"/>
      <c r="AH17" s="291"/>
      <c r="AI17" s="293">
        <f t="shared" si="1"/>
        <v>137</v>
      </c>
      <c r="AJ17" s="294">
        <f t="shared" si="1"/>
        <v>216.68</v>
      </c>
    </row>
    <row r="18" spans="1:36" s="295" customFormat="1" x14ac:dyDescent="0.2">
      <c r="A18" s="288" t="s">
        <v>27</v>
      </c>
      <c r="B18" s="288" t="s">
        <v>59</v>
      </c>
      <c r="C18" s="288" t="s">
        <v>58</v>
      </c>
      <c r="D18" s="288">
        <v>16</v>
      </c>
      <c r="E18" s="288" t="s">
        <v>149</v>
      </c>
      <c r="F18" s="289">
        <v>74</v>
      </c>
      <c r="G18" s="289">
        <v>101.49</v>
      </c>
      <c r="H18" s="289"/>
      <c r="I18" s="290">
        <v>43805</v>
      </c>
      <c r="J18" s="291" t="s">
        <v>19</v>
      </c>
      <c r="K18" s="288">
        <v>29</v>
      </c>
      <c r="L18" s="288">
        <v>50.36</v>
      </c>
      <c r="M18" s="292">
        <v>33</v>
      </c>
      <c r="N18" s="291">
        <v>52.98</v>
      </c>
      <c r="O18" s="293">
        <v>58</v>
      </c>
      <c r="P18" s="294">
        <v>81.09</v>
      </c>
      <c r="Q18" s="289">
        <v>58</v>
      </c>
      <c r="R18" s="289">
        <v>82.62</v>
      </c>
      <c r="S18" s="289">
        <v>74</v>
      </c>
      <c r="T18" s="289">
        <v>101.49</v>
      </c>
      <c r="U18" s="292"/>
      <c r="V18" s="291"/>
      <c r="W18" s="293"/>
      <c r="X18" s="294"/>
      <c r="Y18" s="292"/>
      <c r="Z18" s="291"/>
      <c r="AA18" s="293"/>
      <c r="AB18" s="294"/>
      <c r="AC18" s="292"/>
      <c r="AD18" s="291"/>
      <c r="AE18" s="293"/>
      <c r="AF18" s="294"/>
      <c r="AG18" s="292"/>
      <c r="AH18" s="291"/>
      <c r="AI18" s="293">
        <f t="shared" si="1"/>
        <v>252</v>
      </c>
      <c r="AJ18" s="294">
        <f t="shared" si="1"/>
        <v>368.54</v>
      </c>
    </row>
    <row r="19" spans="1:36" s="295" customFormat="1" x14ac:dyDescent="0.2">
      <c r="A19" s="288" t="s">
        <v>25</v>
      </c>
      <c r="B19" s="288" t="s">
        <v>86</v>
      </c>
      <c r="C19" s="288" t="s">
        <v>85</v>
      </c>
      <c r="D19" s="288">
        <v>6</v>
      </c>
      <c r="E19" s="288" t="s">
        <v>149</v>
      </c>
      <c r="F19" s="289">
        <v>401</v>
      </c>
      <c r="G19" s="289">
        <v>391.07</v>
      </c>
      <c r="H19" s="289"/>
      <c r="I19" s="290">
        <v>43805</v>
      </c>
      <c r="J19" s="291" t="s">
        <v>19</v>
      </c>
      <c r="K19" s="288">
        <v>19</v>
      </c>
      <c r="L19" s="288">
        <v>35.44</v>
      </c>
      <c r="M19" s="292">
        <v>24</v>
      </c>
      <c r="N19" s="291">
        <v>38.92</v>
      </c>
      <c r="O19" s="293">
        <v>52</v>
      </c>
      <c r="P19" s="294">
        <v>67.63</v>
      </c>
      <c r="Q19" s="289">
        <v>81</v>
      </c>
      <c r="R19" s="289">
        <v>99.24</v>
      </c>
      <c r="S19" s="289">
        <v>401</v>
      </c>
      <c r="T19" s="289">
        <v>391.07</v>
      </c>
      <c r="U19" s="292"/>
      <c r="V19" s="291"/>
      <c r="W19" s="293"/>
      <c r="X19" s="294"/>
      <c r="Y19" s="292"/>
      <c r="Z19" s="291"/>
      <c r="AA19" s="293"/>
      <c r="AB19" s="294"/>
      <c r="AC19" s="292"/>
      <c r="AD19" s="291"/>
      <c r="AE19" s="293"/>
      <c r="AF19" s="294"/>
      <c r="AG19" s="292"/>
      <c r="AH19" s="291"/>
      <c r="AI19" s="293">
        <f t="shared" si="1"/>
        <v>577</v>
      </c>
      <c r="AJ19" s="294">
        <f t="shared" si="1"/>
        <v>632.29999999999995</v>
      </c>
    </row>
    <row r="20" spans="1:36" s="285" customFormat="1" x14ac:dyDescent="0.2">
      <c r="A20" s="278" t="s">
        <v>39</v>
      </c>
      <c r="B20" s="278" t="s">
        <v>77</v>
      </c>
      <c r="C20" s="278" t="s">
        <v>76</v>
      </c>
      <c r="D20" s="278">
        <v>7</v>
      </c>
      <c r="E20" s="279" t="s">
        <v>147</v>
      </c>
      <c r="F20" s="280">
        <v>3</v>
      </c>
      <c r="G20" s="280">
        <v>17.920000000000002</v>
      </c>
      <c r="H20" s="280"/>
      <c r="I20" s="286">
        <v>43795</v>
      </c>
      <c r="J20" s="281" t="s">
        <v>19</v>
      </c>
      <c r="K20" s="278">
        <v>0</v>
      </c>
      <c r="L20" s="278">
        <v>15.81</v>
      </c>
      <c r="M20" s="282">
        <v>0</v>
      </c>
      <c r="N20" s="281">
        <v>14.3</v>
      </c>
      <c r="O20" s="283">
        <v>49</v>
      </c>
      <c r="P20" s="284">
        <v>65.73</v>
      </c>
      <c r="Q20" s="280">
        <v>0</v>
      </c>
      <c r="R20" s="280">
        <v>14.3</v>
      </c>
      <c r="S20" s="280">
        <v>3</v>
      </c>
      <c r="T20" s="280">
        <v>17.920000000000002</v>
      </c>
      <c r="U20" s="282"/>
      <c r="V20" s="281"/>
      <c r="W20" s="283"/>
      <c r="X20" s="284"/>
      <c r="Y20" s="282"/>
      <c r="Z20" s="281"/>
      <c r="AA20" s="283"/>
      <c r="AB20" s="284"/>
      <c r="AC20" s="282"/>
      <c r="AD20" s="281"/>
      <c r="AE20" s="283"/>
      <c r="AF20" s="284"/>
      <c r="AG20" s="282"/>
      <c r="AH20" s="281"/>
      <c r="AI20" s="283">
        <f t="shared" si="1"/>
        <v>52</v>
      </c>
      <c r="AJ20" s="284">
        <f t="shared" si="1"/>
        <v>128.06</v>
      </c>
    </row>
    <row r="21" spans="1:36" s="285" customFormat="1" x14ac:dyDescent="0.2">
      <c r="A21" s="278" t="s">
        <v>39</v>
      </c>
      <c r="B21" s="278" t="s">
        <v>77</v>
      </c>
      <c r="C21" s="278" t="s">
        <v>82</v>
      </c>
      <c r="D21" s="278">
        <v>7</v>
      </c>
      <c r="E21" s="279" t="s">
        <v>147</v>
      </c>
      <c r="F21" s="280">
        <v>84</v>
      </c>
      <c r="G21" s="280">
        <v>102.27</v>
      </c>
      <c r="H21" s="280"/>
      <c r="I21" s="286">
        <v>43795</v>
      </c>
      <c r="J21" s="281" t="s">
        <v>19</v>
      </c>
      <c r="K21" s="278">
        <v>0</v>
      </c>
      <c r="L21" s="278">
        <v>40.36</v>
      </c>
      <c r="M21" s="282">
        <v>32</v>
      </c>
      <c r="N21" s="281">
        <v>47.28</v>
      </c>
      <c r="O21" s="283">
        <v>0</v>
      </c>
      <c r="P21" s="284">
        <v>15.78</v>
      </c>
      <c r="Q21" s="280">
        <v>49</v>
      </c>
      <c r="R21" s="280">
        <v>65.069999999999993</v>
      </c>
      <c r="S21" s="280">
        <v>84</v>
      </c>
      <c r="T21" s="280">
        <v>102.27</v>
      </c>
      <c r="U21" s="282"/>
      <c r="V21" s="281"/>
      <c r="W21" s="283"/>
      <c r="X21" s="284"/>
      <c r="Y21" s="282"/>
      <c r="Z21" s="281"/>
      <c r="AA21" s="283"/>
      <c r="AB21" s="284"/>
      <c r="AC21" s="282"/>
      <c r="AD21" s="281"/>
      <c r="AE21" s="283"/>
      <c r="AF21" s="284"/>
      <c r="AG21" s="282"/>
      <c r="AH21" s="281"/>
      <c r="AI21" s="283">
        <f t="shared" si="1"/>
        <v>165</v>
      </c>
      <c r="AJ21" s="284">
        <f t="shared" si="1"/>
        <v>270.76</v>
      </c>
    </row>
    <row r="22" spans="1:36" s="311" customFormat="1" x14ac:dyDescent="0.2">
      <c r="A22" s="304" t="s">
        <v>30</v>
      </c>
      <c r="B22" s="304" t="s">
        <v>84</v>
      </c>
      <c r="C22" s="304" t="s">
        <v>83</v>
      </c>
      <c r="D22" s="304">
        <v>6</v>
      </c>
      <c r="E22" s="304" t="s">
        <v>151</v>
      </c>
      <c r="F22" s="305">
        <v>293</v>
      </c>
      <c r="G22" s="305">
        <v>309.33</v>
      </c>
      <c r="H22" s="305"/>
      <c r="I22" s="306">
        <v>43818</v>
      </c>
      <c r="J22" s="307" t="s">
        <v>19</v>
      </c>
      <c r="K22" s="304">
        <v>7</v>
      </c>
      <c r="L22" s="304">
        <v>22.05</v>
      </c>
      <c r="M22" s="308"/>
      <c r="N22" s="307"/>
      <c r="O22" s="309">
        <v>20</v>
      </c>
      <c r="P22" s="310">
        <v>34.65</v>
      </c>
      <c r="Q22" s="305">
        <v>38</v>
      </c>
      <c r="R22" s="305">
        <v>54.34</v>
      </c>
      <c r="S22" s="305">
        <v>293</v>
      </c>
      <c r="T22" s="305">
        <v>309.33</v>
      </c>
      <c r="U22" s="308"/>
      <c r="V22" s="307"/>
      <c r="W22" s="309"/>
      <c r="X22" s="310"/>
      <c r="Y22" s="308"/>
      <c r="Z22" s="307"/>
      <c r="AA22" s="309"/>
      <c r="AB22" s="310"/>
      <c r="AC22" s="308"/>
      <c r="AD22" s="307"/>
      <c r="AE22" s="309"/>
      <c r="AF22" s="310"/>
      <c r="AG22" s="308"/>
      <c r="AH22" s="307"/>
      <c r="AI22" s="309">
        <f t="shared" si="1"/>
        <v>358</v>
      </c>
      <c r="AJ22" s="310">
        <f t="shared" si="1"/>
        <v>420.37</v>
      </c>
    </row>
    <row r="23" spans="1:36" s="311" customFormat="1" x14ac:dyDescent="0.2">
      <c r="A23" s="304" t="s">
        <v>32</v>
      </c>
      <c r="B23" s="304" t="s">
        <v>57</v>
      </c>
      <c r="C23" s="304" t="s">
        <v>112</v>
      </c>
      <c r="D23" s="304">
        <v>5</v>
      </c>
      <c r="E23" s="312" t="s">
        <v>151</v>
      </c>
      <c r="F23" s="305">
        <v>136</v>
      </c>
      <c r="G23" s="305">
        <v>155.9</v>
      </c>
      <c r="H23" s="305"/>
      <c r="I23" s="306">
        <v>43818</v>
      </c>
      <c r="J23" s="307" t="s">
        <v>19</v>
      </c>
      <c r="K23" s="304">
        <v>5</v>
      </c>
      <c r="L23" s="304">
        <v>19.97</v>
      </c>
      <c r="M23" s="308">
        <v>20</v>
      </c>
      <c r="N23" s="307">
        <v>34.799999999999997</v>
      </c>
      <c r="O23" s="309">
        <v>3</v>
      </c>
      <c r="P23" s="310">
        <v>18.84</v>
      </c>
      <c r="Q23" s="305">
        <v>37</v>
      </c>
      <c r="R23" s="305">
        <v>56.37</v>
      </c>
      <c r="S23" s="305">
        <v>136</v>
      </c>
      <c r="T23" s="305">
        <v>155.9</v>
      </c>
      <c r="U23" s="308"/>
      <c r="V23" s="307"/>
      <c r="W23" s="309"/>
      <c r="X23" s="310"/>
      <c r="Y23" s="308"/>
      <c r="Z23" s="307"/>
      <c r="AA23" s="309"/>
      <c r="AB23" s="310"/>
      <c r="AC23" s="308"/>
      <c r="AD23" s="307"/>
      <c r="AE23" s="309"/>
      <c r="AF23" s="310"/>
      <c r="AG23" s="308"/>
      <c r="AH23" s="307"/>
      <c r="AI23" s="309">
        <f t="shared" si="1"/>
        <v>201</v>
      </c>
      <c r="AJ23" s="310">
        <f t="shared" si="1"/>
        <v>285.88</v>
      </c>
    </row>
    <row r="24" spans="1:36" s="295" customFormat="1" x14ac:dyDescent="0.2">
      <c r="A24" s="288" t="s">
        <v>7</v>
      </c>
      <c r="B24" s="288" t="s">
        <v>75</v>
      </c>
      <c r="C24" s="288" t="s">
        <v>74</v>
      </c>
      <c r="D24" s="288">
        <v>19</v>
      </c>
      <c r="E24" s="288" t="s">
        <v>149</v>
      </c>
      <c r="F24" s="289">
        <v>258</v>
      </c>
      <c r="G24" s="289">
        <v>280.32</v>
      </c>
      <c r="H24" s="289"/>
      <c r="I24" s="290">
        <v>43805</v>
      </c>
      <c r="J24" s="291" t="s">
        <v>19</v>
      </c>
      <c r="K24" s="288">
        <v>24</v>
      </c>
      <c r="L24" s="288">
        <v>40.6</v>
      </c>
      <c r="M24" s="292">
        <v>26</v>
      </c>
      <c r="N24" s="291">
        <v>40.97</v>
      </c>
      <c r="O24" s="293">
        <v>54</v>
      </c>
      <c r="P24" s="294">
        <v>69.650000000000006</v>
      </c>
      <c r="Q24" s="289">
        <v>108</v>
      </c>
      <c r="R24" s="289">
        <v>127.54</v>
      </c>
      <c r="S24" s="289">
        <v>258</v>
      </c>
      <c r="T24" s="289">
        <v>280.32</v>
      </c>
      <c r="U24" s="292"/>
      <c r="V24" s="291"/>
      <c r="W24" s="293"/>
      <c r="X24" s="294"/>
      <c r="Y24" s="292"/>
      <c r="Z24" s="291"/>
      <c r="AA24" s="293"/>
      <c r="AB24" s="294"/>
      <c r="AC24" s="292"/>
      <c r="AD24" s="291"/>
      <c r="AE24" s="293"/>
      <c r="AF24" s="294"/>
      <c r="AG24" s="292"/>
      <c r="AH24" s="291"/>
      <c r="AI24" s="293">
        <f t="shared" si="1"/>
        <v>470</v>
      </c>
      <c r="AJ24" s="294">
        <f t="shared" si="1"/>
        <v>559.07999999999993</v>
      </c>
    </row>
    <row r="25" spans="1:36" s="116" customFormat="1" x14ac:dyDescent="0.2">
      <c r="A25" s="213" t="s">
        <v>29</v>
      </c>
      <c r="B25" s="213" t="s">
        <v>70</v>
      </c>
      <c r="C25" s="213" t="s">
        <v>69</v>
      </c>
      <c r="D25" s="213">
        <v>10</v>
      </c>
      <c r="E25" s="213"/>
      <c r="F25" s="214"/>
      <c r="G25" s="214"/>
      <c r="H25" s="214"/>
      <c r="I25" s="214"/>
      <c r="J25" s="215" t="s">
        <v>19</v>
      </c>
      <c r="K25" s="213"/>
      <c r="L25" s="213"/>
      <c r="M25" s="222"/>
      <c r="N25" s="215"/>
      <c r="O25" s="223"/>
      <c r="P25" s="224"/>
      <c r="Q25" s="174"/>
      <c r="R25" s="174"/>
      <c r="S25" s="214"/>
      <c r="T25" s="214"/>
      <c r="U25" s="222"/>
      <c r="V25" s="215"/>
      <c r="W25" s="223"/>
      <c r="X25" s="224"/>
      <c r="Y25" s="222"/>
      <c r="Z25" s="215"/>
      <c r="AA25" s="223"/>
      <c r="AB25" s="224"/>
      <c r="AC25" s="222"/>
      <c r="AD25" s="215"/>
      <c r="AE25" s="223"/>
      <c r="AF25" s="224"/>
      <c r="AG25" s="222"/>
      <c r="AH25" s="215"/>
      <c r="AI25" s="223">
        <f t="shared" si="1"/>
        <v>0</v>
      </c>
      <c r="AJ25" s="224">
        <f t="shared" si="1"/>
        <v>0</v>
      </c>
    </row>
    <row r="26" spans="1:36" s="295" customFormat="1" x14ac:dyDescent="0.2">
      <c r="A26" s="288" t="s">
        <v>32</v>
      </c>
      <c r="B26" s="288" t="s">
        <v>57</v>
      </c>
      <c r="C26" s="288" t="s">
        <v>56</v>
      </c>
      <c r="D26" s="288">
        <v>10</v>
      </c>
      <c r="E26" s="288" t="s">
        <v>149</v>
      </c>
      <c r="F26" s="289">
        <v>4951</v>
      </c>
      <c r="G26" s="289">
        <v>3778.59</v>
      </c>
      <c r="H26" s="289"/>
      <c r="I26" s="290">
        <v>43805</v>
      </c>
      <c r="J26" s="291" t="s">
        <v>19</v>
      </c>
      <c r="K26" s="288">
        <v>1669</v>
      </c>
      <c r="L26" s="288">
        <v>1374.62</v>
      </c>
      <c r="M26" s="292">
        <v>858</v>
      </c>
      <c r="N26" s="291">
        <v>737.26</v>
      </c>
      <c r="O26" s="293">
        <v>1060</v>
      </c>
      <c r="P26" s="294">
        <v>882.05</v>
      </c>
      <c r="Q26" s="289">
        <v>3102</v>
      </c>
      <c r="R26" s="289">
        <v>2528.2600000000002</v>
      </c>
      <c r="S26" s="289">
        <v>4951</v>
      </c>
      <c r="T26" s="289">
        <v>3778.59</v>
      </c>
      <c r="U26" s="292"/>
      <c r="V26" s="291"/>
      <c r="W26" s="293"/>
      <c r="X26" s="294"/>
      <c r="Y26" s="292"/>
      <c r="Z26" s="291"/>
      <c r="AA26" s="293"/>
      <c r="AB26" s="294"/>
      <c r="AC26" s="292"/>
      <c r="AD26" s="291"/>
      <c r="AE26" s="293"/>
      <c r="AF26" s="294"/>
      <c r="AG26" s="292"/>
      <c r="AH26" s="291"/>
      <c r="AI26" s="293">
        <f t="shared" si="1"/>
        <v>11640</v>
      </c>
      <c r="AJ26" s="294">
        <f t="shared" si="1"/>
        <v>9300.7800000000007</v>
      </c>
    </row>
    <row r="27" spans="1:36" s="295" customFormat="1" x14ac:dyDescent="0.2">
      <c r="A27" s="288" t="s">
        <v>34</v>
      </c>
      <c r="B27" s="288" t="s">
        <v>53</v>
      </c>
      <c r="C27" s="288" t="s">
        <v>49</v>
      </c>
      <c r="D27" s="288">
        <v>11</v>
      </c>
      <c r="E27" s="288" t="s">
        <v>149</v>
      </c>
      <c r="F27" s="289">
        <v>472</v>
      </c>
      <c r="G27" s="289">
        <v>446.05</v>
      </c>
      <c r="H27" s="289"/>
      <c r="I27" s="290">
        <v>43805</v>
      </c>
      <c r="J27" s="291" t="s">
        <v>19</v>
      </c>
      <c r="K27" s="288">
        <v>12</v>
      </c>
      <c r="L27" s="288">
        <v>28.2</v>
      </c>
      <c r="M27" s="292">
        <v>21</v>
      </c>
      <c r="N27" s="291">
        <v>35.86</v>
      </c>
      <c r="O27" s="293">
        <v>69</v>
      </c>
      <c r="P27" s="294">
        <v>84.9</v>
      </c>
      <c r="Q27" s="289">
        <v>83</v>
      </c>
      <c r="R27" s="289">
        <v>101.34</v>
      </c>
      <c r="S27" s="289">
        <v>472</v>
      </c>
      <c r="T27" s="289">
        <v>446.05</v>
      </c>
      <c r="U27" s="292"/>
      <c r="V27" s="291"/>
      <c r="W27" s="293"/>
      <c r="X27" s="294"/>
      <c r="Y27" s="292"/>
      <c r="Z27" s="291"/>
      <c r="AA27" s="293"/>
      <c r="AB27" s="294"/>
      <c r="AC27" s="292"/>
      <c r="AD27" s="291"/>
      <c r="AE27" s="293"/>
      <c r="AF27" s="294"/>
      <c r="AG27" s="292"/>
      <c r="AH27" s="291"/>
      <c r="AI27" s="293">
        <f t="shared" si="1"/>
        <v>657</v>
      </c>
      <c r="AJ27" s="294">
        <f t="shared" si="1"/>
        <v>696.35</v>
      </c>
    </row>
    <row r="28" spans="1:36" s="295" customFormat="1" x14ac:dyDescent="0.2">
      <c r="A28" s="288" t="s">
        <v>8</v>
      </c>
      <c r="B28" s="288" t="s">
        <v>53</v>
      </c>
      <c r="C28" s="288" t="s">
        <v>55</v>
      </c>
      <c r="D28" s="288">
        <v>11</v>
      </c>
      <c r="E28" s="288" t="s">
        <v>149</v>
      </c>
      <c r="F28" s="289">
        <v>251</v>
      </c>
      <c r="G28" s="289">
        <v>274.45</v>
      </c>
      <c r="H28" s="289"/>
      <c r="I28" s="290">
        <v>43805</v>
      </c>
      <c r="J28" s="291" t="s">
        <v>19</v>
      </c>
      <c r="K28" s="288">
        <v>1</v>
      </c>
      <c r="L28" s="288">
        <v>16.809999999999999</v>
      </c>
      <c r="M28" s="292">
        <v>0</v>
      </c>
      <c r="N28" s="291">
        <v>14.3</v>
      </c>
      <c r="O28" s="293">
        <v>1</v>
      </c>
      <c r="P28" s="294">
        <v>15.8</v>
      </c>
      <c r="Q28" s="289">
        <v>10</v>
      </c>
      <c r="R28" s="289">
        <v>24.79</v>
      </c>
      <c r="S28" s="289">
        <v>251</v>
      </c>
      <c r="T28" s="289">
        <v>274.45</v>
      </c>
      <c r="U28" s="292"/>
      <c r="V28" s="291"/>
      <c r="W28" s="293"/>
      <c r="X28" s="294"/>
      <c r="Y28" s="292"/>
      <c r="Z28" s="291"/>
      <c r="AA28" s="293"/>
      <c r="AB28" s="294"/>
      <c r="AC28" s="292"/>
      <c r="AD28" s="291"/>
      <c r="AE28" s="293"/>
      <c r="AF28" s="294"/>
      <c r="AG28" s="292"/>
      <c r="AH28" s="291"/>
      <c r="AI28" s="293">
        <f t="shared" si="1"/>
        <v>263</v>
      </c>
      <c r="AJ28" s="294">
        <f t="shared" si="1"/>
        <v>346.15</v>
      </c>
    </row>
    <row r="29" spans="1:36" s="295" customFormat="1" x14ac:dyDescent="0.2">
      <c r="A29" s="288" t="s">
        <v>0</v>
      </c>
      <c r="B29" s="288" t="s">
        <v>63</v>
      </c>
      <c r="C29" s="288" t="s">
        <v>62</v>
      </c>
      <c r="D29" s="288">
        <v>12</v>
      </c>
      <c r="E29" s="288" t="s">
        <v>149</v>
      </c>
      <c r="F29" s="289">
        <v>925</v>
      </c>
      <c r="G29" s="289">
        <v>796.86</v>
      </c>
      <c r="H29" s="289"/>
      <c r="I29" s="290">
        <v>43805</v>
      </c>
      <c r="J29" s="291" t="s">
        <v>19</v>
      </c>
      <c r="K29" s="288">
        <v>165</v>
      </c>
      <c r="L29" s="288">
        <v>186.45</v>
      </c>
      <c r="M29" s="292">
        <v>119</v>
      </c>
      <c r="N29" s="291">
        <v>136.41</v>
      </c>
      <c r="O29" s="293">
        <v>177</v>
      </c>
      <c r="P29" s="294">
        <v>194.64</v>
      </c>
      <c r="Q29" s="289">
        <v>155</v>
      </c>
      <c r="R29" s="289">
        <v>176.81</v>
      </c>
      <c r="S29" s="289">
        <v>925</v>
      </c>
      <c r="T29" s="289">
        <v>796.86</v>
      </c>
      <c r="U29" s="292"/>
      <c r="V29" s="291"/>
      <c r="W29" s="293"/>
      <c r="X29" s="294"/>
      <c r="Y29" s="292"/>
      <c r="Z29" s="291"/>
      <c r="AA29" s="293"/>
      <c r="AB29" s="294"/>
      <c r="AC29" s="292"/>
      <c r="AD29" s="291"/>
      <c r="AE29" s="293"/>
      <c r="AF29" s="294"/>
      <c r="AG29" s="292"/>
      <c r="AH29" s="291"/>
      <c r="AI29" s="293">
        <f t="shared" si="1"/>
        <v>1541</v>
      </c>
      <c r="AJ29" s="294">
        <f t="shared" si="1"/>
        <v>1491.17</v>
      </c>
    </row>
    <row r="30" spans="1:36" s="295" customFormat="1" x14ac:dyDescent="0.2">
      <c r="A30" s="288" t="s">
        <v>9</v>
      </c>
      <c r="B30" s="288" t="s">
        <v>65</v>
      </c>
      <c r="C30" s="288" t="s">
        <v>64</v>
      </c>
      <c r="D30" s="288">
        <v>12</v>
      </c>
      <c r="E30" s="288" t="s">
        <v>149</v>
      </c>
      <c r="F30" s="289">
        <v>328</v>
      </c>
      <c r="G30" s="289">
        <v>334.53</v>
      </c>
      <c r="H30" s="289"/>
      <c r="I30" s="290">
        <v>43805</v>
      </c>
      <c r="J30" s="291" t="s">
        <v>19</v>
      </c>
      <c r="K30" s="288">
        <v>51</v>
      </c>
      <c r="L30" s="288">
        <v>68.540000000000006</v>
      </c>
      <c r="M30" s="292">
        <v>87</v>
      </c>
      <c r="N30" s="291">
        <v>103.57</v>
      </c>
      <c r="O30" s="293">
        <v>46</v>
      </c>
      <c r="P30" s="294">
        <v>61.53</v>
      </c>
      <c r="Q30" s="289">
        <v>138</v>
      </c>
      <c r="R30" s="289">
        <v>158.99</v>
      </c>
      <c r="S30" s="289">
        <v>328</v>
      </c>
      <c r="T30" s="289">
        <v>334.53</v>
      </c>
      <c r="U30" s="292"/>
      <c r="V30" s="291"/>
      <c r="W30" s="293"/>
      <c r="X30" s="294"/>
      <c r="Y30" s="292"/>
      <c r="Z30" s="291"/>
      <c r="AA30" s="293"/>
      <c r="AB30" s="294"/>
      <c r="AC30" s="292"/>
      <c r="AD30" s="291"/>
      <c r="AE30" s="293"/>
      <c r="AF30" s="294"/>
      <c r="AG30" s="292"/>
      <c r="AH30" s="291"/>
      <c r="AI30" s="293">
        <f t="shared" si="1"/>
        <v>650</v>
      </c>
      <c r="AJ30" s="294">
        <f t="shared" si="1"/>
        <v>727.16</v>
      </c>
    </row>
    <row r="31" spans="1:36" s="295" customFormat="1" x14ac:dyDescent="0.2">
      <c r="A31" s="288" t="s">
        <v>28</v>
      </c>
      <c r="B31" s="288" t="s">
        <v>65</v>
      </c>
      <c r="C31" s="288" t="s">
        <v>66</v>
      </c>
      <c r="D31" s="288">
        <v>12</v>
      </c>
      <c r="E31" s="288" t="s">
        <v>149</v>
      </c>
      <c r="F31" s="289">
        <v>1834</v>
      </c>
      <c r="G31" s="289">
        <v>1500.83</v>
      </c>
      <c r="H31" s="289"/>
      <c r="I31" s="290">
        <v>43805</v>
      </c>
      <c r="J31" s="291" t="s">
        <v>19</v>
      </c>
      <c r="K31" s="288">
        <v>671</v>
      </c>
      <c r="L31" s="288">
        <v>600.80999999999995</v>
      </c>
      <c r="M31" s="292">
        <v>626</v>
      </c>
      <c r="N31" s="291">
        <v>559.29</v>
      </c>
      <c r="O31" s="293">
        <v>633</v>
      </c>
      <c r="P31" s="294">
        <v>558.76</v>
      </c>
      <c r="Q31" s="289">
        <v>1277</v>
      </c>
      <c r="R31" s="289">
        <v>1087.31</v>
      </c>
      <c r="S31" s="289">
        <v>1834</v>
      </c>
      <c r="T31" s="289">
        <v>1500.83</v>
      </c>
      <c r="U31" s="292"/>
      <c r="V31" s="291"/>
      <c r="W31" s="293"/>
      <c r="X31" s="294"/>
      <c r="Y31" s="292"/>
      <c r="Z31" s="291"/>
      <c r="AA31" s="293"/>
      <c r="AB31" s="294"/>
      <c r="AC31" s="292"/>
      <c r="AD31" s="291"/>
      <c r="AE31" s="293"/>
      <c r="AF31" s="294"/>
      <c r="AG31" s="292"/>
      <c r="AH31" s="291"/>
      <c r="AI31" s="293">
        <f t="shared" si="1"/>
        <v>5041</v>
      </c>
      <c r="AJ31" s="294">
        <f t="shared" si="1"/>
        <v>4307</v>
      </c>
    </row>
    <row r="32" spans="1:36" s="295" customFormat="1" x14ac:dyDescent="0.2">
      <c r="A32" s="288" t="s">
        <v>24</v>
      </c>
      <c r="B32" s="288" t="s">
        <v>79</v>
      </c>
      <c r="C32" s="288" t="s">
        <v>78</v>
      </c>
      <c r="D32" s="288">
        <v>14</v>
      </c>
      <c r="E32" s="288" t="s">
        <v>149</v>
      </c>
      <c r="F32" s="289">
        <v>688</v>
      </c>
      <c r="G32" s="289">
        <v>613.32000000000005</v>
      </c>
      <c r="H32" s="289"/>
      <c r="I32" s="290">
        <v>43805</v>
      </c>
      <c r="J32" s="291" t="s">
        <v>19</v>
      </c>
      <c r="K32" s="288">
        <v>49</v>
      </c>
      <c r="L32" s="288">
        <v>66.45</v>
      </c>
      <c r="M32" s="292">
        <v>25</v>
      </c>
      <c r="N32" s="291">
        <v>39.950000000000003</v>
      </c>
      <c r="O32" s="293">
        <v>27</v>
      </c>
      <c r="P32" s="294">
        <v>42.23</v>
      </c>
      <c r="Q32" s="289">
        <v>153</v>
      </c>
      <c r="R32" s="289">
        <v>174.73</v>
      </c>
      <c r="S32" s="289">
        <v>688</v>
      </c>
      <c r="T32" s="289">
        <v>613.32000000000005</v>
      </c>
      <c r="U32" s="292"/>
      <c r="V32" s="291"/>
      <c r="W32" s="293"/>
      <c r="X32" s="294"/>
      <c r="Y32" s="292"/>
      <c r="Z32" s="291"/>
      <c r="AA32" s="293"/>
      <c r="AB32" s="294"/>
      <c r="AC32" s="292"/>
      <c r="AD32" s="291"/>
      <c r="AE32" s="293"/>
      <c r="AF32" s="294"/>
      <c r="AG32" s="292"/>
      <c r="AH32" s="291"/>
      <c r="AI32" s="293">
        <f t="shared" si="1"/>
        <v>942</v>
      </c>
      <c r="AJ32" s="294">
        <f t="shared" si="1"/>
        <v>936.68000000000006</v>
      </c>
    </row>
    <row r="33" spans="1:56" s="295" customFormat="1" x14ac:dyDescent="0.2">
      <c r="A33" s="288" t="s">
        <v>33</v>
      </c>
      <c r="B33" s="288" t="s">
        <v>81</v>
      </c>
      <c r="C33" s="288" t="s">
        <v>80</v>
      </c>
      <c r="D33" s="288">
        <v>15</v>
      </c>
      <c r="E33" s="288" t="s">
        <v>149</v>
      </c>
      <c r="F33" s="289">
        <v>5013</v>
      </c>
      <c r="G33" s="289">
        <v>3815.83</v>
      </c>
      <c r="H33" s="289"/>
      <c r="I33" s="290">
        <v>43805</v>
      </c>
      <c r="J33" s="291" t="s">
        <v>19</v>
      </c>
      <c r="K33" s="288">
        <v>2131</v>
      </c>
      <c r="L33" s="288">
        <v>1732.85</v>
      </c>
      <c r="M33" s="292">
        <v>1574</v>
      </c>
      <c r="N33" s="291">
        <v>1286.55</v>
      </c>
      <c r="O33" s="293">
        <v>1629</v>
      </c>
      <c r="P33" s="294">
        <v>1312.84</v>
      </c>
      <c r="Q33" s="289">
        <v>2585</v>
      </c>
      <c r="R33" s="289">
        <v>2120.0500000000002</v>
      </c>
      <c r="S33" s="289">
        <v>5013</v>
      </c>
      <c r="T33" s="289">
        <v>3815.83</v>
      </c>
      <c r="U33" s="292"/>
      <c r="V33" s="291"/>
      <c r="W33" s="293"/>
      <c r="X33" s="294"/>
      <c r="Y33" s="292"/>
      <c r="Z33" s="291"/>
      <c r="AA33" s="293"/>
      <c r="AB33" s="294"/>
      <c r="AC33" s="292"/>
      <c r="AD33" s="291"/>
      <c r="AE33" s="293"/>
      <c r="AF33" s="294"/>
      <c r="AG33" s="292"/>
      <c r="AH33" s="291"/>
      <c r="AI33" s="293">
        <f t="shared" si="1"/>
        <v>12932</v>
      </c>
      <c r="AJ33" s="294">
        <f t="shared" si="1"/>
        <v>10268.119999999999</v>
      </c>
    </row>
    <row r="34" spans="1:56" s="116" customFormat="1" x14ac:dyDescent="0.2">
      <c r="A34" s="213" t="s">
        <v>35</v>
      </c>
      <c r="B34" s="213"/>
      <c r="C34" s="213" t="s">
        <v>110</v>
      </c>
      <c r="D34" s="213">
        <v>70</v>
      </c>
      <c r="E34" s="213"/>
      <c r="F34" s="214"/>
      <c r="G34" s="214"/>
      <c r="H34" s="214"/>
      <c r="I34" s="214"/>
      <c r="J34" s="215" t="s">
        <v>19</v>
      </c>
      <c r="K34" s="213"/>
      <c r="L34" s="213"/>
      <c r="M34" s="222"/>
      <c r="N34" s="215"/>
      <c r="O34" s="223"/>
      <c r="P34" s="224"/>
      <c r="Q34" s="174"/>
      <c r="R34" s="174"/>
      <c r="S34" s="214"/>
      <c r="T34" s="214"/>
      <c r="U34" s="222"/>
      <c r="V34" s="215"/>
      <c r="W34" s="223"/>
      <c r="X34" s="224"/>
      <c r="Y34" s="222"/>
      <c r="Z34" s="215"/>
      <c r="AA34" s="223"/>
      <c r="AB34" s="224"/>
      <c r="AC34" s="222"/>
      <c r="AD34" s="215"/>
      <c r="AE34" s="223"/>
      <c r="AF34" s="224"/>
      <c r="AG34" s="222"/>
      <c r="AH34" s="215"/>
      <c r="AI34" s="223">
        <f t="shared" si="1"/>
        <v>0</v>
      </c>
      <c r="AJ34" s="224">
        <f t="shared" si="1"/>
        <v>0</v>
      </c>
    </row>
    <row r="35" spans="1:56" s="295" customFormat="1" x14ac:dyDescent="0.2">
      <c r="A35" s="288" t="s">
        <v>10</v>
      </c>
      <c r="B35" s="288" t="s">
        <v>54</v>
      </c>
      <c r="C35" s="288" t="s">
        <v>45</v>
      </c>
      <c r="D35" s="288">
        <v>60</v>
      </c>
      <c r="E35" s="288" t="s">
        <v>149</v>
      </c>
      <c r="F35" s="289">
        <v>7</v>
      </c>
      <c r="G35" s="289">
        <v>23.01</v>
      </c>
      <c r="H35" s="289"/>
      <c r="I35" s="290">
        <v>43805</v>
      </c>
      <c r="J35" s="291" t="s">
        <v>19</v>
      </c>
      <c r="K35" s="288">
        <v>4</v>
      </c>
      <c r="L35" s="288">
        <v>19.93</v>
      </c>
      <c r="M35" s="292">
        <v>1</v>
      </c>
      <c r="N35" s="291">
        <v>15.32</v>
      </c>
      <c r="O35" s="293">
        <v>0</v>
      </c>
      <c r="P35" s="294">
        <v>14.79</v>
      </c>
      <c r="Q35" s="289">
        <v>1</v>
      </c>
      <c r="R35" s="289">
        <v>15.35</v>
      </c>
      <c r="S35" s="289">
        <v>7</v>
      </c>
      <c r="T35" s="289">
        <v>23.01</v>
      </c>
      <c r="U35" s="292"/>
      <c r="V35" s="291"/>
      <c r="W35" s="293"/>
      <c r="X35" s="294"/>
      <c r="Y35" s="292"/>
      <c r="Z35" s="291"/>
      <c r="AA35" s="293"/>
      <c r="AB35" s="294"/>
      <c r="AC35" s="292"/>
      <c r="AD35" s="291"/>
      <c r="AE35" s="293"/>
      <c r="AF35" s="294"/>
      <c r="AG35" s="292"/>
      <c r="AH35" s="291"/>
      <c r="AI35" s="293">
        <f t="shared" si="1"/>
        <v>13</v>
      </c>
      <c r="AJ35" s="294">
        <f t="shared" si="1"/>
        <v>88.4</v>
      </c>
    </row>
    <row r="36" spans="1:56" s="295" customFormat="1" x14ac:dyDescent="0.2">
      <c r="A36" s="288" t="s">
        <v>26</v>
      </c>
      <c r="B36" s="288" t="s">
        <v>89</v>
      </c>
      <c r="C36" s="288" t="s">
        <v>88</v>
      </c>
      <c r="D36" s="288">
        <v>58</v>
      </c>
      <c r="E36" s="288" t="s">
        <v>149</v>
      </c>
      <c r="F36" s="289">
        <v>7</v>
      </c>
      <c r="G36" s="289">
        <v>23.01</v>
      </c>
      <c r="H36" s="289">
        <f>G36</f>
        <v>23.01</v>
      </c>
      <c r="I36" s="297">
        <v>43805</v>
      </c>
      <c r="J36" s="300" t="s">
        <v>118</v>
      </c>
      <c r="K36" s="288">
        <v>4</v>
      </c>
      <c r="L36" s="288">
        <v>19.93</v>
      </c>
      <c r="M36" s="292">
        <v>7</v>
      </c>
      <c r="N36" s="291">
        <v>21.48</v>
      </c>
      <c r="O36" s="293">
        <v>5</v>
      </c>
      <c r="P36" s="294">
        <v>19.87</v>
      </c>
      <c r="Q36" s="289">
        <v>6</v>
      </c>
      <c r="R36" s="289">
        <v>20.58</v>
      </c>
      <c r="S36" s="289">
        <v>7</v>
      </c>
      <c r="T36" s="289">
        <v>23.01</v>
      </c>
      <c r="U36" s="292"/>
      <c r="V36" s="291"/>
      <c r="W36" s="293"/>
      <c r="X36" s="294"/>
      <c r="Y36" s="292"/>
      <c r="Z36" s="291"/>
      <c r="AA36" s="293"/>
      <c r="AB36" s="294"/>
      <c r="AC36" s="292"/>
      <c r="AD36" s="291"/>
      <c r="AE36" s="293"/>
      <c r="AF36" s="294"/>
      <c r="AG36" s="292"/>
      <c r="AH36" s="291"/>
      <c r="AI36" s="293">
        <f t="shared" si="1"/>
        <v>29</v>
      </c>
      <c r="AJ36" s="294">
        <f t="shared" si="1"/>
        <v>104.87</v>
      </c>
    </row>
    <row r="37" spans="1:56" s="295" customFormat="1" x14ac:dyDescent="0.2">
      <c r="A37" s="288" t="s">
        <v>31</v>
      </c>
      <c r="B37" s="288" t="s">
        <v>68</v>
      </c>
      <c r="C37" s="288" t="s">
        <v>87</v>
      </c>
      <c r="D37" s="288">
        <v>70</v>
      </c>
      <c r="E37" s="288" t="s">
        <v>149</v>
      </c>
      <c r="F37" s="289">
        <v>191</v>
      </c>
      <c r="G37" s="289">
        <v>213.15</v>
      </c>
      <c r="H37" s="289"/>
      <c r="I37" s="290">
        <v>43805</v>
      </c>
      <c r="J37" s="296" t="s">
        <v>21</v>
      </c>
      <c r="K37" s="288">
        <v>7</v>
      </c>
      <c r="L37" s="288">
        <v>23.02</v>
      </c>
      <c r="M37" s="292">
        <v>4</v>
      </c>
      <c r="N37" s="291">
        <v>18.41</v>
      </c>
      <c r="O37" s="293">
        <v>5</v>
      </c>
      <c r="P37" s="294">
        <v>19.87</v>
      </c>
      <c r="Q37" s="289">
        <v>21</v>
      </c>
      <c r="R37" s="289">
        <v>36.33</v>
      </c>
      <c r="S37" s="289">
        <v>191</v>
      </c>
      <c r="T37" s="289">
        <v>213.15</v>
      </c>
      <c r="U37" s="292"/>
      <c r="V37" s="291"/>
      <c r="W37" s="293"/>
      <c r="X37" s="294"/>
      <c r="Y37" s="292"/>
      <c r="Z37" s="291"/>
      <c r="AA37" s="293"/>
      <c r="AB37" s="294"/>
      <c r="AC37" s="292"/>
      <c r="AD37" s="291"/>
      <c r="AE37" s="293"/>
      <c r="AF37" s="294"/>
      <c r="AG37" s="292"/>
      <c r="AH37" s="291"/>
      <c r="AI37" s="293">
        <f t="shared" si="1"/>
        <v>228</v>
      </c>
      <c r="AJ37" s="294">
        <f t="shared" si="1"/>
        <v>310.77999999999997</v>
      </c>
    </row>
    <row r="38" spans="1:56" s="295" customFormat="1" x14ac:dyDescent="0.2">
      <c r="A38" s="288" t="s">
        <v>11</v>
      </c>
      <c r="B38" s="288" t="s">
        <v>61</v>
      </c>
      <c r="C38" s="288" t="s">
        <v>60</v>
      </c>
      <c r="D38" s="288">
        <v>70</v>
      </c>
      <c r="E38" s="288" t="s">
        <v>149</v>
      </c>
      <c r="F38" s="289">
        <v>39</v>
      </c>
      <c r="G38" s="289">
        <v>61.7</v>
      </c>
      <c r="H38" s="289"/>
      <c r="I38" s="290">
        <v>43805</v>
      </c>
      <c r="J38" s="296" t="s">
        <v>21</v>
      </c>
      <c r="K38" s="288">
        <v>30</v>
      </c>
      <c r="L38" s="288">
        <v>50.31</v>
      </c>
      <c r="M38" s="292">
        <v>11</v>
      </c>
      <c r="N38" s="291">
        <v>28.17</v>
      </c>
      <c r="O38" s="293">
        <v>0</v>
      </c>
      <c r="P38" s="294">
        <v>18.45</v>
      </c>
      <c r="Q38" s="289">
        <v>0</v>
      </c>
      <c r="R38" s="289">
        <v>15.73</v>
      </c>
      <c r="S38" s="289">
        <v>39</v>
      </c>
      <c r="T38" s="289">
        <v>61.7</v>
      </c>
      <c r="U38" s="292"/>
      <c r="V38" s="291"/>
      <c r="W38" s="293"/>
      <c r="X38" s="294"/>
      <c r="Y38" s="292"/>
      <c r="Z38" s="291"/>
      <c r="AA38" s="293"/>
      <c r="AB38" s="294"/>
      <c r="AC38" s="292"/>
      <c r="AD38" s="291"/>
      <c r="AE38" s="293"/>
      <c r="AF38" s="294"/>
      <c r="AG38" s="292"/>
      <c r="AH38" s="291"/>
      <c r="AI38" s="293">
        <f t="shared" si="1"/>
        <v>80</v>
      </c>
      <c r="AJ38" s="294">
        <f t="shared" si="1"/>
        <v>174.36</v>
      </c>
    </row>
    <row r="39" spans="1:56" s="311" customFormat="1" x14ac:dyDescent="0.2">
      <c r="A39" s="304" t="s">
        <v>20</v>
      </c>
      <c r="B39" s="304" t="s">
        <v>115</v>
      </c>
      <c r="C39" s="304" t="s">
        <v>111</v>
      </c>
      <c r="D39" s="304">
        <v>70</v>
      </c>
      <c r="E39" s="304" t="s">
        <v>152</v>
      </c>
      <c r="F39" s="305">
        <v>90</v>
      </c>
      <c r="G39" s="305">
        <v>101.66</v>
      </c>
      <c r="H39" s="305"/>
      <c r="I39" s="306">
        <v>43818</v>
      </c>
      <c r="J39" s="313" t="s">
        <v>21</v>
      </c>
      <c r="K39" s="304">
        <v>0</v>
      </c>
      <c r="L39" s="304">
        <v>0</v>
      </c>
      <c r="M39" s="308"/>
      <c r="N39" s="307"/>
      <c r="O39" s="309">
        <v>0</v>
      </c>
      <c r="P39" s="310">
        <v>15.78</v>
      </c>
      <c r="Q39" s="305">
        <v>34</v>
      </c>
      <c r="R39" s="305">
        <v>49.85</v>
      </c>
      <c r="S39" s="305">
        <v>90</v>
      </c>
      <c r="T39" s="305">
        <v>101.66</v>
      </c>
      <c r="U39" s="308"/>
      <c r="V39" s="307"/>
      <c r="W39" s="309"/>
      <c r="X39" s="310"/>
      <c r="Y39" s="308"/>
      <c r="Z39" s="307"/>
      <c r="AA39" s="309"/>
      <c r="AB39" s="310"/>
      <c r="AC39" s="308"/>
      <c r="AD39" s="307"/>
      <c r="AE39" s="309"/>
      <c r="AF39" s="310"/>
      <c r="AG39" s="308"/>
      <c r="AH39" s="307"/>
      <c r="AI39" s="309">
        <f t="shared" si="1"/>
        <v>124</v>
      </c>
      <c r="AJ39" s="310">
        <f t="shared" si="1"/>
        <v>167.29</v>
      </c>
    </row>
    <row r="40" spans="1:56" s="295" customFormat="1" x14ac:dyDescent="0.2">
      <c r="A40" s="288" t="s">
        <v>23</v>
      </c>
      <c r="B40" s="288" t="s">
        <v>68</v>
      </c>
      <c r="C40" s="288" t="s">
        <v>67</v>
      </c>
      <c r="D40" s="288">
        <v>70</v>
      </c>
      <c r="E40" s="288" t="s">
        <v>149</v>
      </c>
      <c r="F40" s="289">
        <v>22</v>
      </c>
      <c r="G40" s="289">
        <v>38.520000000000003</v>
      </c>
      <c r="H40" s="289">
        <f>SUM(G37:G41)</f>
        <v>415.03</v>
      </c>
      <c r="I40" s="297">
        <v>43805</v>
      </c>
      <c r="J40" s="296" t="s">
        <v>21</v>
      </c>
      <c r="K40" s="288">
        <v>2</v>
      </c>
      <c r="L40" s="288">
        <v>17.84</v>
      </c>
      <c r="M40" s="292">
        <v>2</v>
      </c>
      <c r="N40" s="291">
        <v>16.350000000000001</v>
      </c>
      <c r="O40" s="293">
        <v>3</v>
      </c>
      <c r="P40" s="294">
        <v>17.850000000000001</v>
      </c>
      <c r="Q40" s="289">
        <v>2</v>
      </c>
      <c r="R40" s="289">
        <v>16.39</v>
      </c>
      <c r="S40" s="289">
        <v>22</v>
      </c>
      <c r="T40" s="289">
        <v>38.520000000000003</v>
      </c>
      <c r="U40" s="292"/>
      <c r="V40" s="291"/>
      <c r="W40" s="293"/>
      <c r="X40" s="294"/>
      <c r="Y40" s="292"/>
      <c r="Z40" s="291"/>
      <c r="AA40" s="293"/>
      <c r="AB40" s="294"/>
      <c r="AC40" s="292"/>
      <c r="AD40" s="291"/>
      <c r="AE40" s="293"/>
      <c r="AF40" s="294"/>
      <c r="AG40" s="292"/>
      <c r="AH40" s="291"/>
      <c r="AI40" s="293">
        <f t="shared" si="1"/>
        <v>31</v>
      </c>
      <c r="AJ40" s="294">
        <f t="shared" si="1"/>
        <v>106.95000000000002</v>
      </c>
    </row>
    <row r="41" spans="1:56" s="116" customFormat="1" ht="13.5" thickBot="1" x14ac:dyDescent="0.25">
      <c r="A41" s="256" t="s">
        <v>38</v>
      </c>
      <c r="B41" s="256" t="s">
        <v>114</v>
      </c>
      <c r="C41" s="256" t="s">
        <v>113</v>
      </c>
      <c r="D41" s="256">
        <v>70</v>
      </c>
      <c r="E41" s="256"/>
      <c r="F41" s="257"/>
      <c r="G41" s="257"/>
      <c r="H41" s="257"/>
      <c r="I41" s="257"/>
      <c r="J41" s="258" t="s">
        <v>21</v>
      </c>
      <c r="K41" s="213"/>
      <c r="L41" s="213"/>
      <c r="M41" s="259"/>
      <c r="N41" s="260"/>
      <c r="O41" s="261"/>
      <c r="P41" s="262"/>
      <c r="Q41" s="259"/>
      <c r="R41" s="260"/>
      <c r="S41" s="257"/>
      <c r="T41" s="257"/>
      <c r="U41" s="259"/>
      <c r="V41" s="260"/>
      <c r="W41" s="261"/>
      <c r="X41" s="262"/>
      <c r="Y41" s="259"/>
      <c r="Z41" s="260"/>
      <c r="AA41" s="261"/>
      <c r="AB41" s="262"/>
      <c r="AC41" s="259"/>
      <c r="AD41" s="260"/>
      <c r="AE41" s="261"/>
      <c r="AF41" s="262"/>
      <c r="AG41" s="259"/>
      <c r="AH41" s="260"/>
      <c r="AI41" s="261">
        <f t="shared" si="1"/>
        <v>0</v>
      </c>
      <c r="AJ41" s="262">
        <f t="shared" si="1"/>
        <v>0</v>
      </c>
    </row>
    <row r="42" spans="1:56" s="275" customFormat="1" ht="13.5" thickBot="1" x14ac:dyDescent="0.25">
      <c r="A42" s="263"/>
      <c r="B42" s="264"/>
      <c r="C42" s="264"/>
      <c r="D42" s="264"/>
      <c r="E42" s="264"/>
      <c r="F42" s="265"/>
      <c r="G42" s="265">
        <f>SUM(G10:G41)</f>
        <v>14362.78</v>
      </c>
      <c r="H42" s="265"/>
      <c r="I42" s="265"/>
      <c r="J42" s="266">
        <v>0</v>
      </c>
      <c r="K42" s="267"/>
      <c r="L42" s="268">
        <f>SUM(L10:L41)</f>
        <v>4629.5100000000011</v>
      </c>
      <c r="M42" s="269"/>
      <c r="N42" s="270">
        <f>SUM(N10:N41)</f>
        <v>3441.8599999999992</v>
      </c>
      <c r="O42" s="269"/>
      <c r="P42" s="270">
        <f>SUM(P10:P41)</f>
        <v>4036.87</v>
      </c>
      <c r="Q42" s="269"/>
      <c r="R42" s="270">
        <f t="shared" ref="R42:AH42" si="2">SUM(R10:R41)</f>
        <v>7349.82</v>
      </c>
      <c r="S42" s="269"/>
      <c r="T42" s="271">
        <f t="shared" si="2"/>
        <v>14362.78</v>
      </c>
      <c r="U42" s="272"/>
      <c r="V42" s="272">
        <f t="shared" si="2"/>
        <v>0</v>
      </c>
      <c r="W42" s="269"/>
      <c r="X42" s="271">
        <f t="shared" si="2"/>
        <v>0</v>
      </c>
      <c r="Y42" s="269"/>
      <c r="Z42" s="271">
        <f>SUM(Z10:Z41)</f>
        <v>0</v>
      </c>
      <c r="AA42" s="269"/>
      <c r="AB42" s="271">
        <f>SUM(AB10:AB41)</f>
        <v>0</v>
      </c>
      <c r="AC42" s="269"/>
      <c r="AD42" s="271">
        <f t="shared" si="2"/>
        <v>0</v>
      </c>
      <c r="AE42" s="269"/>
      <c r="AF42" s="271">
        <f t="shared" si="2"/>
        <v>0</v>
      </c>
      <c r="AG42" s="269"/>
      <c r="AH42" s="272">
        <f t="shared" si="2"/>
        <v>0</v>
      </c>
      <c r="AI42" s="269"/>
      <c r="AJ42" s="273">
        <f t="shared" ref="AJ42" si="3">L42+N42+P42+R42+T42+V42+X42+Z42+AB42+AD42+AF42+AH42</f>
        <v>33820.840000000004</v>
      </c>
      <c r="AK42" s="274"/>
      <c r="AL42" s="274"/>
      <c r="AM42" s="274"/>
      <c r="AN42" s="274"/>
      <c r="AO42" s="274"/>
      <c r="AP42" s="274"/>
      <c r="AQ42" s="274"/>
      <c r="AR42" s="274"/>
      <c r="AS42" s="274"/>
      <c r="AT42" s="274"/>
      <c r="AU42" s="274"/>
      <c r="AV42" s="274"/>
      <c r="AW42" s="274"/>
      <c r="AX42" s="274"/>
      <c r="AY42" s="274"/>
      <c r="AZ42" s="274"/>
      <c r="BA42" s="274"/>
      <c r="BB42" s="274"/>
      <c r="BC42" s="274"/>
      <c r="BD42" s="274"/>
    </row>
    <row r="43" spans="1:56" s="117" customFormat="1" x14ac:dyDescent="0.2">
      <c r="F43" s="276"/>
      <c r="G43" s="276">
        <v>-120.19</v>
      </c>
      <c r="H43" s="276"/>
      <c r="I43" s="277"/>
      <c r="L43" s="276"/>
      <c r="P43" s="276"/>
      <c r="Q43" s="276"/>
      <c r="Z43" s="276"/>
      <c r="AA43" s="276"/>
      <c r="AB43" s="276"/>
      <c r="AC43" s="276"/>
      <c r="AD43" s="276"/>
      <c r="AE43" s="276"/>
      <c r="AF43" s="276"/>
      <c r="AG43" s="276"/>
      <c r="AH43" s="276"/>
      <c r="AI43" s="276"/>
      <c r="AJ43" s="276"/>
    </row>
    <row r="44" spans="1:56" s="117" customFormat="1" x14ac:dyDescent="0.2">
      <c r="F44" s="276"/>
      <c r="G44" s="302">
        <v>-13675.7</v>
      </c>
      <c r="H44" s="276"/>
      <c r="I44" s="276"/>
      <c r="L44" s="276"/>
      <c r="P44" s="276"/>
      <c r="Q44" s="276"/>
      <c r="Z44" s="276"/>
      <c r="AA44" s="276"/>
      <c r="AB44" s="276"/>
      <c r="AC44" s="276"/>
      <c r="AD44" s="276"/>
      <c r="AE44" s="276"/>
      <c r="AF44" s="276"/>
      <c r="AG44" s="276"/>
      <c r="AH44" s="276"/>
      <c r="AI44" s="276"/>
      <c r="AJ44" s="276"/>
    </row>
    <row r="45" spans="1:56" x14ac:dyDescent="0.2">
      <c r="G45" s="1">
        <f>SUM(G42:G44)</f>
        <v>566.88999999999942</v>
      </c>
    </row>
    <row r="46" spans="1:56" ht="13.5" thickBot="1" x14ac:dyDescent="0.25">
      <c r="B46" s="287" t="s">
        <v>19</v>
      </c>
      <c r="C46" s="189"/>
      <c r="D46" s="114">
        <f>G20+G21</f>
        <v>120.19</v>
      </c>
      <c r="E46" s="2" t="s">
        <v>148</v>
      </c>
    </row>
    <row r="47" spans="1:56" ht="13.5" thickTop="1" x14ac:dyDescent="0.2"/>
    <row r="48" spans="1:56" x14ac:dyDescent="0.2">
      <c r="B48" s="291" t="s">
        <v>19</v>
      </c>
      <c r="D48" s="25">
        <f>G12+G13+G14+G16+G17+G18+G19+G24+G26+G27+G28+G29+G30+G31+G32+G33+G35+G15</f>
        <v>13339.32</v>
      </c>
    </row>
    <row r="49" spans="2:5" x14ac:dyDescent="0.2">
      <c r="B49" s="300" t="s">
        <v>118</v>
      </c>
      <c r="D49" s="125">
        <f>G36</f>
        <v>23.01</v>
      </c>
    </row>
    <row r="50" spans="2:5" x14ac:dyDescent="0.2">
      <c r="B50" s="296" t="s">
        <v>21</v>
      </c>
      <c r="D50" s="301">
        <f>G37+G38+G40</f>
        <v>313.37</v>
      </c>
    </row>
    <row r="51" spans="2:5" ht="13.5" thickBot="1" x14ac:dyDescent="0.25">
      <c r="D51" s="101">
        <f>SUM(D48:D50)</f>
        <v>13675.7</v>
      </c>
      <c r="E51" s="2" t="s">
        <v>150</v>
      </c>
    </row>
    <row r="52" spans="2:5" ht="13.5" thickTop="1" x14ac:dyDescent="0.2"/>
    <row r="53" spans="2:5" x14ac:dyDescent="0.2">
      <c r="B53" s="307" t="s">
        <v>19</v>
      </c>
      <c r="D53" s="125">
        <f>G22+G23</f>
        <v>465.23</v>
      </c>
    </row>
    <row r="54" spans="2:5" x14ac:dyDescent="0.2">
      <c r="B54" s="313" t="s">
        <v>21</v>
      </c>
      <c r="D54" s="125">
        <f>G39</f>
        <v>101.66</v>
      </c>
    </row>
    <row r="55" spans="2:5" ht="13.5" thickBot="1" x14ac:dyDescent="0.25">
      <c r="D55" s="210">
        <f>SUM(D53:D54)</f>
        <v>566.89</v>
      </c>
      <c r="E55" s="2" t="s">
        <v>153</v>
      </c>
    </row>
    <row r="56" spans="2:5" ht="13.5" thickTop="1" x14ac:dyDescent="0.2"/>
  </sheetData>
  <mergeCells count="12">
    <mergeCell ref="AI8:A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</mergeCells>
  <printOptions horizontalCentered="1"/>
  <pageMargins left="0.25" right="0.25" top="0.75" bottom="0.75" header="0.3" footer="0.3"/>
  <pageSetup scale="33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D51"/>
  <sheetViews>
    <sheetView topLeftCell="D5" workbookViewId="0">
      <selection activeCell="Q39" sqref="Q39"/>
    </sheetView>
  </sheetViews>
  <sheetFormatPr defaultColWidth="9.140625" defaultRowHeight="12.75" x14ac:dyDescent="0.2"/>
  <cols>
    <col min="1" max="1" width="19" style="2" customWidth="1"/>
    <col min="2" max="2" width="20.7109375" style="2" customWidth="1"/>
    <col min="3" max="3" width="15.42578125" style="2" customWidth="1"/>
    <col min="4" max="4" width="8.42578125" style="2" customWidth="1"/>
    <col min="5" max="5" width="17.28515625" style="2" customWidth="1"/>
    <col min="6" max="6" width="11.7109375" style="1" customWidth="1"/>
    <col min="7" max="7" width="11.28515625" style="1" customWidth="1"/>
    <col min="8" max="8" width="9.42578125" style="1" customWidth="1"/>
    <col min="9" max="9" width="13.7109375" style="1" customWidth="1"/>
    <col min="10" max="10" width="35.42578125" style="2" customWidth="1"/>
    <col min="11" max="11" width="8.85546875" style="2" customWidth="1"/>
    <col min="12" max="12" width="10.7109375" style="1" customWidth="1"/>
    <col min="13" max="13" width="8.85546875" style="2" customWidth="1"/>
    <col min="14" max="14" width="10.7109375" style="2" customWidth="1"/>
    <col min="15" max="15" width="10" style="2" customWidth="1"/>
    <col min="16" max="16" width="10.85546875" style="1" customWidth="1"/>
    <col min="17" max="17" width="10" style="1" customWidth="1"/>
    <col min="18" max="19" width="11.7109375" style="2" customWidth="1"/>
    <col min="20" max="21" width="12" style="2" customWidth="1"/>
    <col min="22" max="25" width="12.28515625" style="2" customWidth="1"/>
    <col min="26" max="35" width="12.28515625" style="1" customWidth="1"/>
    <col min="36" max="36" width="13.85546875" style="1" customWidth="1"/>
    <col min="37" max="16384" width="9.140625" style="2"/>
  </cols>
  <sheetData>
    <row r="1" spans="1:36" x14ac:dyDescent="0.2">
      <c r="A1" s="37" t="s">
        <v>1</v>
      </c>
      <c r="B1" s="37"/>
      <c r="C1" s="37"/>
    </row>
    <row r="2" spans="1:36" ht="15.75" x14ac:dyDescent="0.25">
      <c r="A2" s="37" t="s">
        <v>2</v>
      </c>
      <c r="B2" s="37"/>
      <c r="C2" s="37"/>
      <c r="E2" s="38"/>
    </row>
    <row r="3" spans="1:36" x14ac:dyDescent="0.2">
      <c r="A3" s="37" t="s">
        <v>3</v>
      </c>
      <c r="B3" s="37"/>
      <c r="C3" s="37"/>
      <c r="E3" s="39"/>
      <c r="F3" s="119" t="s">
        <v>125</v>
      </c>
    </row>
    <row r="4" spans="1:36" x14ac:dyDescent="0.2">
      <c r="A4" s="37" t="s">
        <v>37</v>
      </c>
      <c r="B4" s="37"/>
      <c r="C4" s="37"/>
    </row>
    <row r="5" spans="1:36" x14ac:dyDescent="0.2">
      <c r="A5" s="37"/>
      <c r="B5" s="37"/>
      <c r="C5" s="37"/>
    </row>
    <row r="6" spans="1:36" x14ac:dyDescent="0.2">
      <c r="A6" s="37" t="s">
        <v>121</v>
      </c>
      <c r="B6" s="37"/>
      <c r="C6" s="37"/>
    </row>
    <row r="7" spans="1:36" ht="13.5" thickBot="1" x14ac:dyDescent="0.25">
      <c r="A7" s="37" t="s">
        <v>120</v>
      </c>
      <c r="B7" s="37"/>
      <c r="C7" s="37"/>
      <c r="G7" s="120"/>
    </row>
    <row r="8" spans="1:36" ht="13.5" thickBot="1" x14ac:dyDescent="0.25">
      <c r="A8" s="40">
        <v>39630</v>
      </c>
      <c r="B8" s="41"/>
      <c r="C8" s="41"/>
      <c r="D8" s="41"/>
      <c r="E8" s="41"/>
      <c r="F8" s="121" t="s">
        <v>17</v>
      </c>
      <c r="G8" s="122" t="s">
        <v>90</v>
      </c>
      <c r="H8" s="121"/>
      <c r="I8" s="28" t="s">
        <v>116</v>
      </c>
      <c r="J8" s="45"/>
      <c r="K8" s="370">
        <v>43282</v>
      </c>
      <c r="L8" s="371"/>
      <c r="M8" s="370">
        <v>43330</v>
      </c>
      <c r="N8" s="371"/>
      <c r="O8" s="372">
        <v>43344</v>
      </c>
      <c r="P8" s="373"/>
      <c r="Q8" s="372">
        <v>43374</v>
      </c>
      <c r="R8" s="373"/>
      <c r="S8" s="368">
        <v>43405</v>
      </c>
      <c r="T8" s="369"/>
      <c r="U8" s="372">
        <v>43435</v>
      </c>
      <c r="V8" s="373"/>
      <c r="W8" s="372">
        <v>43466</v>
      </c>
      <c r="X8" s="373"/>
      <c r="Y8" s="372">
        <v>43497</v>
      </c>
      <c r="Z8" s="373"/>
      <c r="AA8" s="372">
        <v>43525</v>
      </c>
      <c r="AB8" s="373"/>
      <c r="AC8" s="372">
        <v>43556</v>
      </c>
      <c r="AD8" s="373"/>
      <c r="AE8" s="372">
        <v>43586</v>
      </c>
      <c r="AF8" s="374"/>
      <c r="AG8" s="212"/>
      <c r="AH8" s="46">
        <v>43617</v>
      </c>
      <c r="AI8" s="368" t="s">
        <v>17</v>
      </c>
      <c r="AJ8" s="369"/>
    </row>
    <row r="9" spans="1:36" ht="13.5" thickBot="1" x14ac:dyDescent="0.25">
      <c r="A9" s="136"/>
      <c r="B9" s="137"/>
      <c r="C9" s="138" t="s">
        <v>4</v>
      </c>
      <c r="D9" s="137" t="s">
        <v>12</v>
      </c>
      <c r="E9" s="137"/>
      <c r="F9" s="139" t="s">
        <v>13</v>
      </c>
      <c r="G9" s="140" t="s">
        <v>14</v>
      </c>
      <c r="H9" s="140"/>
      <c r="I9" s="140" t="s">
        <v>117</v>
      </c>
      <c r="J9" s="141" t="s">
        <v>18</v>
      </c>
      <c r="K9" s="186" t="s">
        <v>94</v>
      </c>
      <c r="L9" s="15" t="s">
        <v>96</v>
      </c>
      <c r="M9" s="12" t="s">
        <v>95</v>
      </c>
      <c r="N9" s="45" t="s">
        <v>97</v>
      </c>
      <c r="O9" s="13" t="s">
        <v>95</v>
      </c>
      <c r="P9" s="18" t="s">
        <v>98</v>
      </c>
      <c r="Q9" s="19" t="s">
        <v>95</v>
      </c>
      <c r="R9" s="45" t="s">
        <v>99</v>
      </c>
      <c r="S9" s="13" t="s">
        <v>95</v>
      </c>
      <c r="T9" s="45" t="s">
        <v>100</v>
      </c>
      <c r="U9" s="12" t="s">
        <v>95</v>
      </c>
      <c r="V9" s="12" t="s">
        <v>101</v>
      </c>
      <c r="W9" s="13" t="s">
        <v>95</v>
      </c>
      <c r="X9" s="45" t="s">
        <v>102</v>
      </c>
      <c r="Y9" s="13" t="s">
        <v>95</v>
      </c>
      <c r="Z9" s="18" t="s">
        <v>103</v>
      </c>
      <c r="AA9" s="19" t="s">
        <v>95</v>
      </c>
      <c r="AB9" s="18" t="s">
        <v>104</v>
      </c>
      <c r="AC9" s="19" t="s">
        <v>95</v>
      </c>
      <c r="AD9" s="18" t="s">
        <v>105</v>
      </c>
      <c r="AE9" s="19" t="s">
        <v>95</v>
      </c>
      <c r="AF9" s="18" t="s">
        <v>106</v>
      </c>
      <c r="AG9" s="19" t="s">
        <v>95</v>
      </c>
      <c r="AH9" s="16" t="s">
        <v>107</v>
      </c>
      <c r="AI9" s="19" t="s">
        <v>109</v>
      </c>
      <c r="AJ9" s="18" t="s">
        <v>108</v>
      </c>
    </row>
    <row r="10" spans="1:36" s="116" customFormat="1" x14ac:dyDescent="0.2">
      <c r="A10" s="213" t="s">
        <v>41</v>
      </c>
      <c r="B10" s="213"/>
      <c r="C10" s="213" t="s">
        <v>92</v>
      </c>
      <c r="D10" s="213">
        <v>1</v>
      </c>
      <c r="E10" s="213"/>
      <c r="F10" s="214"/>
      <c r="G10" s="214"/>
      <c r="H10" s="214"/>
      <c r="I10" s="214"/>
      <c r="J10" s="215" t="s">
        <v>19</v>
      </c>
      <c r="K10" s="213"/>
      <c r="L10" s="213"/>
      <c r="M10" s="216"/>
      <c r="N10" s="217"/>
      <c r="O10" s="218"/>
      <c r="P10" s="219"/>
      <c r="Q10" s="248">
        <f>F10</f>
        <v>0</v>
      </c>
      <c r="R10" s="249">
        <f>G10</f>
        <v>0</v>
      </c>
      <c r="S10" s="220"/>
      <c r="T10" s="221"/>
      <c r="U10" s="216"/>
      <c r="V10" s="217"/>
      <c r="W10" s="220"/>
      <c r="X10" s="221"/>
      <c r="Y10" s="216"/>
      <c r="Z10" s="217"/>
      <c r="AA10" s="220"/>
      <c r="AB10" s="221"/>
      <c r="AC10" s="216"/>
      <c r="AD10" s="217"/>
      <c r="AE10" s="220"/>
      <c r="AF10" s="221"/>
      <c r="AG10" s="216"/>
      <c r="AH10" s="217"/>
      <c r="AI10" s="220"/>
      <c r="AJ10" s="221">
        <f t="shared" ref="AJ10:AJ11" si="0">SUM(L10:AH10)</f>
        <v>0</v>
      </c>
    </row>
    <row r="11" spans="1:36" s="116" customFormat="1" x14ac:dyDescent="0.2">
      <c r="A11" s="213" t="s">
        <v>42</v>
      </c>
      <c r="B11" s="213"/>
      <c r="C11" s="213" t="s">
        <v>93</v>
      </c>
      <c r="D11" s="213">
        <v>4</v>
      </c>
      <c r="E11" s="213"/>
      <c r="F11" s="214"/>
      <c r="G11" s="214"/>
      <c r="H11" s="214"/>
      <c r="I11" s="214"/>
      <c r="J11" s="215" t="s">
        <v>19</v>
      </c>
      <c r="K11" s="213"/>
      <c r="L11" s="213"/>
      <c r="M11" s="222"/>
      <c r="N11" s="215"/>
      <c r="O11" s="223"/>
      <c r="P11" s="224"/>
      <c r="Q11" s="248">
        <f t="shared" ref="Q11:Q19" si="1">F11</f>
        <v>0</v>
      </c>
      <c r="R11" s="249">
        <f t="shared" ref="R11:R19" si="2">G11</f>
        <v>0</v>
      </c>
      <c r="S11" s="223"/>
      <c r="T11" s="224"/>
      <c r="U11" s="222"/>
      <c r="V11" s="215"/>
      <c r="W11" s="223"/>
      <c r="X11" s="224"/>
      <c r="Y11" s="222"/>
      <c r="Z11" s="215"/>
      <c r="AA11" s="223"/>
      <c r="AB11" s="224"/>
      <c r="AC11" s="222"/>
      <c r="AD11" s="215"/>
      <c r="AE11" s="223"/>
      <c r="AF11" s="224"/>
      <c r="AG11" s="222"/>
      <c r="AH11" s="215"/>
      <c r="AI11" s="223"/>
      <c r="AJ11" s="224">
        <f t="shared" si="0"/>
        <v>0</v>
      </c>
    </row>
    <row r="12" spans="1:36" s="241" customFormat="1" x14ac:dyDescent="0.2">
      <c r="A12" s="234" t="s">
        <v>43</v>
      </c>
      <c r="B12" s="234" t="s">
        <v>50</v>
      </c>
      <c r="C12" s="234" t="s">
        <v>44</v>
      </c>
      <c r="D12" s="234">
        <v>1</v>
      </c>
      <c r="E12" s="234" t="s">
        <v>141</v>
      </c>
      <c r="F12" s="235">
        <v>76</v>
      </c>
      <c r="G12" s="235">
        <v>93.99</v>
      </c>
      <c r="H12" s="235"/>
      <c r="I12" s="236">
        <v>43777</v>
      </c>
      <c r="J12" s="237" t="s">
        <v>19</v>
      </c>
      <c r="K12" s="234">
        <v>55</v>
      </c>
      <c r="L12" s="234">
        <v>72.67</v>
      </c>
      <c r="M12" s="238">
        <v>52</v>
      </c>
      <c r="N12" s="237">
        <v>67.66</v>
      </c>
      <c r="O12" s="244">
        <f>F12</f>
        <v>76</v>
      </c>
      <c r="P12" s="245">
        <f>G12</f>
        <v>93.99</v>
      </c>
      <c r="Q12" s="250">
        <f t="shared" si="1"/>
        <v>76</v>
      </c>
      <c r="R12" s="251">
        <f t="shared" si="2"/>
        <v>93.99</v>
      </c>
      <c r="S12" s="239"/>
      <c r="T12" s="240"/>
      <c r="U12" s="238"/>
      <c r="V12" s="237"/>
      <c r="W12" s="239"/>
      <c r="X12" s="240"/>
      <c r="Y12" s="238"/>
      <c r="Z12" s="237"/>
      <c r="AA12" s="239"/>
      <c r="AB12" s="240"/>
      <c r="AC12" s="238"/>
      <c r="AD12" s="237"/>
      <c r="AE12" s="239"/>
      <c r="AF12" s="240"/>
      <c r="AG12" s="238"/>
      <c r="AH12" s="237"/>
      <c r="AI12" s="239">
        <f>K12+M12+O12+Q12+S12+U12+W12+Y12+AA12+AC12+AE12+AG12</f>
        <v>259</v>
      </c>
      <c r="AJ12" s="240">
        <f>L12+N12+P12+R12+T12+V12+X12+Z12+AB12+AD12+AF12+AH12</f>
        <v>328.31</v>
      </c>
    </row>
    <row r="13" spans="1:36" s="241" customFormat="1" x14ac:dyDescent="0.2">
      <c r="A13" s="234" t="s">
        <v>22</v>
      </c>
      <c r="B13" s="234" t="s">
        <v>51</v>
      </c>
      <c r="C13" s="234" t="s">
        <v>47</v>
      </c>
      <c r="D13" s="234">
        <v>2</v>
      </c>
      <c r="E13" s="234" t="s">
        <v>141</v>
      </c>
      <c r="F13" s="235">
        <v>0</v>
      </c>
      <c r="G13" s="235">
        <v>14.3</v>
      </c>
      <c r="H13" s="235"/>
      <c r="I13" s="236">
        <v>43777</v>
      </c>
      <c r="J13" s="237" t="s">
        <v>19</v>
      </c>
      <c r="K13" s="234">
        <v>0</v>
      </c>
      <c r="L13" s="234">
        <v>15.78</v>
      </c>
      <c r="M13" s="238">
        <v>0</v>
      </c>
      <c r="N13" s="237">
        <v>14.3</v>
      </c>
      <c r="O13" s="239">
        <v>0</v>
      </c>
      <c r="P13" s="240">
        <v>14.79</v>
      </c>
      <c r="Q13" s="250">
        <f t="shared" si="1"/>
        <v>0</v>
      </c>
      <c r="R13" s="251">
        <f t="shared" si="2"/>
        <v>14.3</v>
      </c>
      <c r="S13" s="239"/>
      <c r="T13" s="240"/>
      <c r="U13" s="238"/>
      <c r="V13" s="237"/>
      <c r="W13" s="239"/>
      <c r="X13" s="240"/>
      <c r="Y13" s="238"/>
      <c r="Z13" s="237"/>
      <c r="AA13" s="239"/>
      <c r="AB13" s="240"/>
      <c r="AC13" s="238"/>
      <c r="AD13" s="237"/>
      <c r="AE13" s="239"/>
      <c r="AF13" s="240"/>
      <c r="AG13" s="238"/>
      <c r="AH13" s="237"/>
      <c r="AI13" s="239">
        <f t="shared" ref="AI13:AJ41" si="3">K13+M13+O13+Q13+S13+U13+W13+Y13+AA13+AC13+AE13+AG13</f>
        <v>0</v>
      </c>
      <c r="AJ13" s="240">
        <f t="shared" si="3"/>
        <v>59.17</v>
      </c>
    </row>
    <row r="14" spans="1:36" s="241" customFormat="1" x14ac:dyDescent="0.2">
      <c r="A14" s="234" t="s">
        <v>22</v>
      </c>
      <c r="B14" s="234" t="s">
        <v>51</v>
      </c>
      <c r="C14" s="234" t="s">
        <v>48</v>
      </c>
      <c r="D14" s="234">
        <v>2</v>
      </c>
      <c r="E14" s="234" t="s">
        <v>141</v>
      </c>
      <c r="F14" s="235">
        <v>55</v>
      </c>
      <c r="G14" s="235">
        <v>71.97</v>
      </c>
      <c r="H14" s="235"/>
      <c r="I14" s="236">
        <v>43777</v>
      </c>
      <c r="J14" s="237" t="s">
        <v>19</v>
      </c>
      <c r="K14" s="234"/>
      <c r="L14" s="234">
        <v>35.44</v>
      </c>
      <c r="M14" s="238">
        <v>18</v>
      </c>
      <c r="N14" s="237">
        <v>32.770000000000003</v>
      </c>
      <c r="O14" s="239">
        <v>55</v>
      </c>
      <c r="P14" s="240">
        <v>70.680000000000007</v>
      </c>
      <c r="Q14" s="250">
        <f t="shared" si="1"/>
        <v>55</v>
      </c>
      <c r="R14" s="251">
        <f t="shared" si="2"/>
        <v>71.97</v>
      </c>
      <c r="S14" s="239"/>
      <c r="T14" s="240"/>
      <c r="U14" s="238"/>
      <c r="V14" s="237"/>
      <c r="W14" s="239"/>
      <c r="X14" s="240"/>
      <c r="Y14" s="238"/>
      <c r="Z14" s="237"/>
      <c r="AA14" s="239"/>
      <c r="AB14" s="240"/>
      <c r="AC14" s="238"/>
      <c r="AD14" s="237"/>
      <c r="AE14" s="239"/>
      <c r="AF14" s="240"/>
      <c r="AG14" s="238"/>
      <c r="AH14" s="237"/>
      <c r="AI14" s="239">
        <f t="shared" si="3"/>
        <v>128</v>
      </c>
      <c r="AJ14" s="240">
        <f t="shared" si="3"/>
        <v>210.86</v>
      </c>
    </row>
    <row r="15" spans="1:36" s="241" customFormat="1" x14ac:dyDescent="0.2">
      <c r="A15" s="234" t="s">
        <v>5</v>
      </c>
      <c r="B15" s="234" t="s">
        <v>52</v>
      </c>
      <c r="C15" s="234" t="s">
        <v>46</v>
      </c>
      <c r="D15" s="234">
        <v>4</v>
      </c>
      <c r="E15" s="234" t="s">
        <v>141</v>
      </c>
      <c r="F15" s="235">
        <v>47</v>
      </c>
      <c r="G15" s="235">
        <v>63.59</v>
      </c>
      <c r="H15" s="235"/>
      <c r="I15" s="236">
        <v>43777</v>
      </c>
      <c r="J15" s="237" t="s">
        <v>19</v>
      </c>
      <c r="K15" s="234">
        <v>19</v>
      </c>
      <c r="L15" s="234">
        <v>35.44</v>
      </c>
      <c r="M15" s="238">
        <v>17</v>
      </c>
      <c r="N15" s="237">
        <v>31.74</v>
      </c>
      <c r="O15" s="239">
        <v>44</v>
      </c>
      <c r="P15" s="240">
        <v>59.49</v>
      </c>
      <c r="Q15" s="250">
        <f t="shared" si="1"/>
        <v>47</v>
      </c>
      <c r="R15" s="251">
        <f t="shared" si="2"/>
        <v>63.59</v>
      </c>
      <c r="S15" s="239"/>
      <c r="T15" s="240"/>
      <c r="U15" s="238"/>
      <c r="V15" s="237"/>
      <c r="W15" s="239"/>
      <c r="X15" s="240"/>
      <c r="Y15" s="238"/>
      <c r="Z15" s="237"/>
      <c r="AA15" s="239"/>
      <c r="AB15" s="240"/>
      <c r="AC15" s="238"/>
      <c r="AD15" s="237"/>
      <c r="AE15" s="239"/>
      <c r="AF15" s="240"/>
      <c r="AG15" s="238"/>
      <c r="AH15" s="237"/>
      <c r="AI15" s="239">
        <f t="shared" si="3"/>
        <v>127</v>
      </c>
      <c r="AJ15" s="240">
        <f t="shared" si="3"/>
        <v>190.26</v>
      </c>
    </row>
    <row r="16" spans="1:36" s="241" customFormat="1" x14ac:dyDescent="0.2">
      <c r="A16" s="234" t="s">
        <v>6</v>
      </c>
      <c r="B16" s="234" t="s">
        <v>72</v>
      </c>
      <c r="C16" s="234" t="s">
        <v>71</v>
      </c>
      <c r="D16" s="234">
        <v>4</v>
      </c>
      <c r="E16" s="234" t="s">
        <v>141</v>
      </c>
      <c r="F16" s="235">
        <v>34</v>
      </c>
      <c r="G16" s="235">
        <v>49.95</v>
      </c>
      <c r="H16" s="235"/>
      <c r="I16" s="236">
        <v>43777</v>
      </c>
      <c r="J16" s="237" t="s">
        <v>19</v>
      </c>
      <c r="K16" s="234">
        <v>7</v>
      </c>
      <c r="L16" s="234">
        <v>23.02</v>
      </c>
      <c r="M16" s="238">
        <v>23</v>
      </c>
      <c r="N16" s="237">
        <v>37.9</v>
      </c>
      <c r="O16" s="239">
        <v>40</v>
      </c>
      <c r="P16" s="240">
        <v>55.43</v>
      </c>
      <c r="Q16" s="250">
        <f t="shared" si="1"/>
        <v>34</v>
      </c>
      <c r="R16" s="251">
        <f t="shared" si="2"/>
        <v>49.95</v>
      </c>
      <c r="S16" s="239"/>
      <c r="T16" s="240"/>
      <c r="U16" s="238"/>
      <c r="V16" s="237"/>
      <c r="W16" s="239"/>
      <c r="X16" s="240"/>
      <c r="Y16" s="238"/>
      <c r="Z16" s="237"/>
      <c r="AA16" s="239"/>
      <c r="AB16" s="240"/>
      <c r="AC16" s="238"/>
      <c r="AD16" s="237"/>
      <c r="AE16" s="239"/>
      <c r="AF16" s="240"/>
      <c r="AG16" s="238"/>
      <c r="AH16" s="237"/>
      <c r="AI16" s="239">
        <f t="shared" si="3"/>
        <v>104</v>
      </c>
      <c r="AJ16" s="240">
        <f t="shared" si="3"/>
        <v>166.3</v>
      </c>
    </row>
    <row r="17" spans="1:36" s="241" customFormat="1" x14ac:dyDescent="0.2">
      <c r="A17" s="234" t="s">
        <v>6</v>
      </c>
      <c r="B17" s="234" t="s">
        <v>72</v>
      </c>
      <c r="C17" s="234" t="s">
        <v>73</v>
      </c>
      <c r="D17" s="234">
        <v>4</v>
      </c>
      <c r="E17" s="234" t="s">
        <v>141</v>
      </c>
      <c r="F17" s="235">
        <v>15</v>
      </c>
      <c r="G17" s="235">
        <v>30.03</v>
      </c>
      <c r="H17" s="235"/>
      <c r="I17" s="236">
        <v>43777</v>
      </c>
      <c r="J17" s="237" t="s">
        <v>19</v>
      </c>
      <c r="K17" s="234">
        <v>1</v>
      </c>
      <c r="L17" s="234">
        <v>16.809999999999999</v>
      </c>
      <c r="M17" s="238">
        <v>1</v>
      </c>
      <c r="N17" s="237">
        <v>15.32</v>
      </c>
      <c r="O17" s="239">
        <v>4</v>
      </c>
      <c r="P17" s="240">
        <v>18.86</v>
      </c>
      <c r="Q17" s="250">
        <f t="shared" si="1"/>
        <v>15</v>
      </c>
      <c r="R17" s="251">
        <f t="shared" si="2"/>
        <v>30.03</v>
      </c>
      <c r="S17" s="239"/>
      <c r="T17" s="240"/>
      <c r="U17" s="238"/>
      <c r="V17" s="237"/>
      <c r="W17" s="239"/>
      <c r="X17" s="240"/>
      <c r="Y17" s="238"/>
      <c r="Z17" s="237"/>
      <c r="AA17" s="239"/>
      <c r="AB17" s="240"/>
      <c r="AC17" s="238"/>
      <c r="AD17" s="237"/>
      <c r="AE17" s="239"/>
      <c r="AF17" s="240"/>
      <c r="AG17" s="238"/>
      <c r="AH17" s="237"/>
      <c r="AI17" s="239">
        <f t="shared" si="3"/>
        <v>21</v>
      </c>
      <c r="AJ17" s="240">
        <f t="shared" si="3"/>
        <v>81.02</v>
      </c>
    </row>
    <row r="18" spans="1:36" s="241" customFormat="1" x14ac:dyDescent="0.2">
      <c r="A18" s="234" t="s">
        <v>27</v>
      </c>
      <c r="B18" s="234" t="s">
        <v>59</v>
      </c>
      <c r="C18" s="234" t="s">
        <v>58</v>
      </c>
      <c r="D18" s="234">
        <v>16</v>
      </c>
      <c r="E18" s="234" t="s">
        <v>141</v>
      </c>
      <c r="F18" s="235">
        <v>58</v>
      </c>
      <c r="G18" s="235">
        <v>82.62</v>
      </c>
      <c r="H18" s="235"/>
      <c r="I18" s="236">
        <v>43777</v>
      </c>
      <c r="J18" s="237" t="s">
        <v>19</v>
      </c>
      <c r="K18" s="234">
        <v>29</v>
      </c>
      <c r="L18" s="234">
        <v>50.36</v>
      </c>
      <c r="M18" s="238">
        <v>33</v>
      </c>
      <c r="N18" s="237">
        <v>52.98</v>
      </c>
      <c r="O18" s="239">
        <v>58</v>
      </c>
      <c r="P18" s="240">
        <v>81.09</v>
      </c>
      <c r="Q18" s="250">
        <f t="shared" si="1"/>
        <v>58</v>
      </c>
      <c r="R18" s="251">
        <f t="shared" si="2"/>
        <v>82.62</v>
      </c>
      <c r="S18" s="239"/>
      <c r="T18" s="240"/>
      <c r="U18" s="238"/>
      <c r="V18" s="237"/>
      <c r="W18" s="239"/>
      <c r="X18" s="240"/>
      <c r="Y18" s="238"/>
      <c r="Z18" s="237"/>
      <c r="AA18" s="239"/>
      <c r="AB18" s="240"/>
      <c r="AC18" s="238"/>
      <c r="AD18" s="237"/>
      <c r="AE18" s="239"/>
      <c r="AF18" s="240"/>
      <c r="AG18" s="238"/>
      <c r="AH18" s="237"/>
      <c r="AI18" s="239">
        <f t="shared" si="3"/>
        <v>178</v>
      </c>
      <c r="AJ18" s="240">
        <f t="shared" si="3"/>
        <v>267.05</v>
      </c>
    </row>
    <row r="19" spans="1:36" s="241" customFormat="1" x14ac:dyDescent="0.2">
      <c r="A19" s="234" t="s">
        <v>25</v>
      </c>
      <c r="B19" s="234" t="s">
        <v>86</v>
      </c>
      <c r="C19" s="234" t="s">
        <v>85</v>
      </c>
      <c r="D19" s="234">
        <v>6</v>
      </c>
      <c r="E19" s="234" t="s">
        <v>141</v>
      </c>
      <c r="F19" s="235">
        <v>81</v>
      </c>
      <c r="G19" s="235">
        <v>99.24</v>
      </c>
      <c r="H19" s="235"/>
      <c r="I19" s="236">
        <v>43777</v>
      </c>
      <c r="J19" s="237" t="s">
        <v>19</v>
      </c>
      <c r="K19" s="234">
        <v>19</v>
      </c>
      <c r="L19" s="234">
        <v>35.44</v>
      </c>
      <c r="M19" s="238">
        <v>24</v>
      </c>
      <c r="N19" s="237">
        <v>38.92</v>
      </c>
      <c r="O19" s="239">
        <v>52</v>
      </c>
      <c r="P19" s="240">
        <v>67.63</v>
      </c>
      <c r="Q19" s="250">
        <f t="shared" si="1"/>
        <v>81</v>
      </c>
      <c r="R19" s="251">
        <f t="shared" si="2"/>
        <v>99.24</v>
      </c>
      <c r="S19" s="239"/>
      <c r="T19" s="240"/>
      <c r="U19" s="238"/>
      <c r="V19" s="237"/>
      <c r="W19" s="239"/>
      <c r="X19" s="240"/>
      <c r="Y19" s="238"/>
      <c r="Z19" s="237"/>
      <c r="AA19" s="239"/>
      <c r="AB19" s="240"/>
      <c r="AC19" s="238"/>
      <c r="AD19" s="237"/>
      <c r="AE19" s="239"/>
      <c r="AF19" s="240"/>
      <c r="AG19" s="238"/>
      <c r="AH19" s="237"/>
      <c r="AI19" s="239">
        <f t="shared" si="3"/>
        <v>176</v>
      </c>
      <c r="AJ19" s="240">
        <f t="shared" si="3"/>
        <v>241.23000000000002</v>
      </c>
    </row>
    <row r="20" spans="1:36" s="232" customFormat="1" x14ac:dyDescent="0.2">
      <c r="A20" s="225" t="s">
        <v>39</v>
      </c>
      <c r="B20" s="225" t="s">
        <v>77</v>
      </c>
      <c r="C20" s="225" t="s">
        <v>76</v>
      </c>
      <c r="D20" s="225">
        <v>7</v>
      </c>
      <c r="E20" s="226" t="s">
        <v>139</v>
      </c>
      <c r="F20" s="227">
        <v>0</v>
      </c>
      <c r="G20" s="227">
        <v>14.3</v>
      </c>
      <c r="H20" s="227"/>
      <c r="I20" s="227"/>
      <c r="J20" s="228" t="s">
        <v>19</v>
      </c>
      <c r="K20" s="225">
        <v>0</v>
      </c>
      <c r="L20" s="225">
        <v>15.81</v>
      </c>
      <c r="M20" s="229">
        <v>0</v>
      </c>
      <c r="N20" s="228">
        <v>14.3</v>
      </c>
      <c r="O20" s="230">
        <v>49</v>
      </c>
      <c r="P20" s="231">
        <v>65.73</v>
      </c>
      <c r="Q20" s="229">
        <v>0</v>
      </c>
      <c r="R20" s="228">
        <v>14.3</v>
      </c>
      <c r="S20" s="230"/>
      <c r="T20" s="231"/>
      <c r="U20" s="229"/>
      <c r="V20" s="228"/>
      <c r="W20" s="230"/>
      <c r="X20" s="231"/>
      <c r="Y20" s="229"/>
      <c r="Z20" s="228"/>
      <c r="AA20" s="230"/>
      <c r="AB20" s="231"/>
      <c r="AC20" s="229"/>
      <c r="AD20" s="228"/>
      <c r="AE20" s="230"/>
      <c r="AF20" s="231"/>
      <c r="AG20" s="229"/>
      <c r="AH20" s="228"/>
      <c r="AI20" s="230">
        <f t="shared" si="3"/>
        <v>49</v>
      </c>
      <c r="AJ20" s="231">
        <f t="shared" si="3"/>
        <v>110.14</v>
      </c>
    </row>
    <row r="21" spans="1:36" s="232" customFormat="1" x14ac:dyDescent="0.2">
      <c r="A21" s="225" t="s">
        <v>40</v>
      </c>
      <c r="B21" s="225" t="s">
        <v>77</v>
      </c>
      <c r="C21" s="225" t="s">
        <v>82</v>
      </c>
      <c r="D21" s="225">
        <v>7</v>
      </c>
      <c r="E21" s="226" t="s">
        <v>139</v>
      </c>
      <c r="F21" s="227">
        <v>49</v>
      </c>
      <c r="G21" s="227">
        <v>65.069999999999993</v>
      </c>
      <c r="H21" s="227"/>
      <c r="I21" s="227"/>
      <c r="J21" s="228" t="s">
        <v>19</v>
      </c>
      <c r="K21" s="225">
        <v>0</v>
      </c>
      <c r="L21" s="225">
        <v>40.36</v>
      </c>
      <c r="M21" s="229">
        <v>32</v>
      </c>
      <c r="N21" s="228">
        <v>47.28</v>
      </c>
      <c r="O21" s="230">
        <v>0</v>
      </c>
      <c r="P21" s="231">
        <v>15.78</v>
      </c>
      <c r="Q21" s="229">
        <v>49</v>
      </c>
      <c r="R21" s="228">
        <v>65.069999999999993</v>
      </c>
      <c r="S21" s="230"/>
      <c r="T21" s="231"/>
      <c r="U21" s="229"/>
      <c r="V21" s="228"/>
      <c r="W21" s="230"/>
      <c r="X21" s="231"/>
      <c r="Y21" s="229"/>
      <c r="Z21" s="228"/>
      <c r="AA21" s="230"/>
      <c r="AB21" s="231"/>
      <c r="AC21" s="229"/>
      <c r="AD21" s="228"/>
      <c r="AE21" s="230"/>
      <c r="AF21" s="231"/>
      <c r="AG21" s="229"/>
      <c r="AH21" s="228"/>
      <c r="AI21" s="230">
        <f t="shared" si="3"/>
        <v>81</v>
      </c>
      <c r="AJ21" s="231">
        <f t="shared" si="3"/>
        <v>168.49</v>
      </c>
    </row>
    <row r="22" spans="1:36" s="116" customFormat="1" x14ac:dyDescent="0.2">
      <c r="A22" s="213" t="s">
        <v>30</v>
      </c>
      <c r="B22" s="213" t="s">
        <v>84</v>
      </c>
      <c r="C22" s="213" t="s">
        <v>83</v>
      </c>
      <c r="D22" s="213">
        <v>6</v>
      </c>
      <c r="E22" s="213" t="s">
        <v>146</v>
      </c>
      <c r="F22" s="214">
        <v>38</v>
      </c>
      <c r="G22" s="214">
        <v>54.34</v>
      </c>
      <c r="H22" s="214"/>
      <c r="I22" s="255">
        <v>43790</v>
      </c>
      <c r="J22" s="215" t="s">
        <v>19</v>
      </c>
      <c r="K22" s="213">
        <v>7</v>
      </c>
      <c r="L22" s="213">
        <v>22.05</v>
      </c>
      <c r="M22" s="222"/>
      <c r="N22" s="215"/>
      <c r="O22" s="223">
        <v>20</v>
      </c>
      <c r="P22" s="224">
        <v>34.65</v>
      </c>
      <c r="Q22" s="222">
        <v>38</v>
      </c>
      <c r="R22" s="215">
        <v>54.34</v>
      </c>
      <c r="S22" s="223"/>
      <c r="T22" s="224"/>
      <c r="U22" s="222"/>
      <c r="V22" s="215"/>
      <c r="W22" s="223"/>
      <c r="X22" s="224"/>
      <c r="Y22" s="222"/>
      <c r="Z22" s="215"/>
      <c r="AA22" s="223"/>
      <c r="AB22" s="224"/>
      <c r="AC22" s="222"/>
      <c r="AD22" s="215"/>
      <c r="AE22" s="223"/>
      <c r="AF22" s="224"/>
      <c r="AG22" s="222"/>
      <c r="AH22" s="215"/>
      <c r="AI22" s="223">
        <f t="shared" si="3"/>
        <v>65</v>
      </c>
      <c r="AJ22" s="224">
        <f t="shared" si="3"/>
        <v>111.04</v>
      </c>
    </row>
    <row r="23" spans="1:36" s="241" customFormat="1" x14ac:dyDescent="0.2">
      <c r="A23" s="234" t="s">
        <v>32</v>
      </c>
      <c r="B23" s="234" t="s">
        <v>57</v>
      </c>
      <c r="C23" s="234" t="s">
        <v>112</v>
      </c>
      <c r="D23" s="234">
        <v>5</v>
      </c>
      <c r="E23" s="247" t="s">
        <v>144</v>
      </c>
      <c r="F23" s="235">
        <v>37</v>
      </c>
      <c r="G23" s="235">
        <v>56.37</v>
      </c>
      <c r="H23" s="235"/>
      <c r="I23" s="236">
        <v>43777</v>
      </c>
      <c r="J23" s="237" t="s">
        <v>19</v>
      </c>
      <c r="K23" s="234">
        <v>5</v>
      </c>
      <c r="L23" s="234">
        <v>19.97</v>
      </c>
      <c r="M23" s="238">
        <v>20</v>
      </c>
      <c r="N23" s="237">
        <v>34.799999999999997</v>
      </c>
      <c r="O23" s="239">
        <v>3</v>
      </c>
      <c r="P23" s="240">
        <v>18.84</v>
      </c>
      <c r="Q23" s="252">
        <f>F23</f>
        <v>37</v>
      </c>
      <c r="R23" s="253">
        <f>G23</f>
        <v>56.37</v>
      </c>
      <c r="S23" s="239"/>
      <c r="T23" s="240"/>
      <c r="U23" s="238"/>
      <c r="V23" s="237"/>
      <c r="W23" s="239"/>
      <c r="X23" s="240"/>
      <c r="Y23" s="238"/>
      <c r="Z23" s="237"/>
      <c r="AA23" s="239"/>
      <c r="AB23" s="240"/>
      <c r="AC23" s="238"/>
      <c r="AD23" s="237"/>
      <c r="AE23" s="239"/>
      <c r="AF23" s="240"/>
      <c r="AG23" s="238"/>
      <c r="AH23" s="237"/>
      <c r="AI23" s="239">
        <f t="shared" si="3"/>
        <v>65</v>
      </c>
      <c r="AJ23" s="240">
        <f t="shared" si="3"/>
        <v>129.97999999999999</v>
      </c>
    </row>
    <row r="24" spans="1:36" s="241" customFormat="1" x14ac:dyDescent="0.2">
      <c r="A24" s="234" t="s">
        <v>7</v>
      </c>
      <c r="B24" s="234" t="s">
        <v>75</v>
      </c>
      <c r="C24" s="234" t="s">
        <v>74</v>
      </c>
      <c r="D24" s="234">
        <v>19</v>
      </c>
      <c r="E24" s="234" t="s">
        <v>141</v>
      </c>
      <c r="F24" s="235">
        <v>108</v>
      </c>
      <c r="G24" s="235">
        <v>127.54</v>
      </c>
      <c r="H24" s="235"/>
      <c r="I24" s="236">
        <v>43777</v>
      </c>
      <c r="J24" s="237" t="s">
        <v>19</v>
      </c>
      <c r="K24" s="234">
        <v>24</v>
      </c>
      <c r="L24" s="234">
        <v>40.6</v>
      </c>
      <c r="M24" s="238">
        <v>26</v>
      </c>
      <c r="N24" s="237">
        <v>40.97</v>
      </c>
      <c r="O24" s="239">
        <v>54</v>
      </c>
      <c r="P24" s="240">
        <v>69.650000000000006</v>
      </c>
      <c r="Q24" s="252">
        <f>F24</f>
        <v>108</v>
      </c>
      <c r="R24" s="253">
        <f>G24</f>
        <v>127.54</v>
      </c>
      <c r="S24" s="239"/>
      <c r="T24" s="240"/>
      <c r="U24" s="238"/>
      <c r="V24" s="237"/>
      <c r="W24" s="239"/>
      <c r="X24" s="240"/>
      <c r="Y24" s="238"/>
      <c r="Z24" s="237"/>
      <c r="AA24" s="239"/>
      <c r="AB24" s="240"/>
      <c r="AC24" s="238"/>
      <c r="AD24" s="237"/>
      <c r="AE24" s="239"/>
      <c r="AF24" s="240"/>
      <c r="AG24" s="238"/>
      <c r="AH24" s="237"/>
      <c r="AI24" s="239">
        <f t="shared" si="3"/>
        <v>212</v>
      </c>
      <c r="AJ24" s="240">
        <f t="shared" si="3"/>
        <v>278.76</v>
      </c>
    </row>
    <row r="25" spans="1:36" s="116" customFormat="1" x14ac:dyDescent="0.2">
      <c r="A25" s="213" t="s">
        <v>29</v>
      </c>
      <c r="B25" s="213" t="s">
        <v>70</v>
      </c>
      <c r="C25" s="213" t="s">
        <v>69</v>
      </c>
      <c r="D25" s="213">
        <v>10</v>
      </c>
      <c r="E25" s="213"/>
      <c r="F25" s="214"/>
      <c r="G25" s="214"/>
      <c r="H25" s="214"/>
      <c r="I25" s="214"/>
      <c r="J25" s="215" t="s">
        <v>19</v>
      </c>
      <c r="K25" s="213"/>
      <c r="L25" s="213"/>
      <c r="M25" s="222"/>
      <c r="N25" s="215"/>
      <c r="O25" s="223"/>
      <c r="P25" s="224"/>
      <c r="Q25" s="222"/>
      <c r="R25" s="215"/>
      <c r="S25" s="223"/>
      <c r="T25" s="224"/>
      <c r="U25" s="222"/>
      <c r="V25" s="215"/>
      <c r="W25" s="223"/>
      <c r="X25" s="224"/>
      <c r="Y25" s="222"/>
      <c r="Z25" s="215"/>
      <c r="AA25" s="223"/>
      <c r="AB25" s="224"/>
      <c r="AC25" s="222"/>
      <c r="AD25" s="215"/>
      <c r="AE25" s="223"/>
      <c r="AF25" s="224"/>
      <c r="AG25" s="222"/>
      <c r="AH25" s="215"/>
      <c r="AI25" s="223">
        <f t="shared" si="3"/>
        <v>0</v>
      </c>
      <c r="AJ25" s="224">
        <f t="shared" si="3"/>
        <v>0</v>
      </c>
    </row>
    <row r="26" spans="1:36" s="241" customFormat="1" x14ac:dyDescent="0.2">
      <c r="A26" s="234" t="s">
        <v>32</v>
      </c>
      <c r="B26" s="234" t="s">
        <v>57</v>
      </c>
      <c r="C26" s="234" t="s">
        <v>56</v>
      </c>
      <c r="D26" s="234">
        <v>10</v>
      </c>
      <c r="E26" s="234" t="s">
        <v>141</v>
      </c>
      <c r="F26" s="235">
        <v>3102</v>
      </c>
      <c r="G26" s="235">
        <v>2528.2600000000002</v>
      </c>
      <c r="H26" s="235"/>
      <c r="I26" s="236">
        <v>43777</v>
      </c>
      <c r="J26" s="237" t="s">
        <v>19</v>
      </c>
      <c r="K26" s="234">
        <v>1669</v>
      </c>
      <c r="L26" s="234">
        <v>1374.62</v>
      </c>
      <c r="M26" s="238">
        <v>858</v>
      </c>
      <c r="N26" s="237">
        <v>737.26</v>
      </c>
      <c r="O26" s="239">
        <v>1060</v>
      </c>
      <c r="P26" s="240">
        <v>882.05</v>
      </c>
      <c r="Q26" s="238">
        <v>3102</v>
      </c>
      <c r="R26" s="237">
        <v>2528.2600000000002</v>
      </c>
      <c r="S26" s="239"/>
      <c r="T26" s="240"/>
      <c r="U26" s="238"/>
      <c r="V26" s="237"/>
      <c r="W26" s="239"/>
      <c r="X26" s="240"/>
      <c r="Y26" s="238"/>
      <c r="Z26" s="237"/>
      <c r="AA26" s="239"/>
      <c r="AB26" s="240"/>
      <c r="AC26" s="238"/>
      <c r="AD26" s="237"/>
      <c r="AE26" s="239"/>
      <c r="AF26" s="240"/>
      <c r="AG26" s="238"/>
      <c r="AH26" s="237"/>
      <c r="AI26" s="239">
        <f t="shared" si="3"/>
        <v>6689</v>
      </c>
      <c r="AJ26" s="240">
        <f t="shared" si="3"/>
        <v>5522.1900000000005</v>
      </c>
    </row>
    <row r="27" spans="1:36" s="241" customFormat="1" x14ac:dyDescent="0.2">
      <c r="A27" s="234" t="s">
        <v>34</v>
      </c>
      <c r="B27" s="234" t="s">
        <v>53</v>
      </c>
      <c r="C27" s="234" t="s">
        <v>49</v>
      </c>
      <c r="D27" s="234">
        <v>11</v>
      </c>
      <c r="E27" s="234" t="s">
        <v>141</v>
      </c>
      <c r="F27" s="235">
        <v>83</v>
      </c>
      <c r="G27" s="235">
        <v>101.34</v>
      </c>
      <c r="H27" s="235"/>
      <c r="I27" s="236">
        <v>43777</v>
      </c>
      <c r="J27" s="237" t="s">
        <v>19</v>
      </c>
      <c r="K27" s="234">
        <v>12</v>
      </c>
      <c r="L27" s="234">
        <v>28.2</v>
      </c>
      <c r="M27" s="238">
        <v>21</v>
      </c>
      <c r="N27" s="237">
        <v>35.86</v>
      </c>
      <c r="O27" s="239">
        <v>69</v>
      </c>
      <c r="P27" s="240">
        <v>84.9</v>
      </c>
      <c r="Q27" s="252">
        <f>F27</f>
        <v>83</v>
      </c>
      <c r="R27" s="253">
        <f>G27</f>
        <v>101.34</v>
      </c>
      <c r="S27" s="239"/>
      <c r="T27" s="240"/>
      <c r="U27" s="238"/>
      <c r="V27" s="237"/>
      <c r="W27" s="239"/>
      <c r="X27" s="240"/>
      <c r="Y27" s="238"/>
      <c r="Z27" s="237"/>
      <c r="AA27" s="239"/>
      <c r="AB27" s="240"/>
      <c r="AC27" s="238"/>
      <c r="AD27" s="237"/>
      <c r="AE27" s="239"/>
      <c r="AF27" s="240"/>
      <c r="AG27" s="238"/>
      <c r="AH27" s="237"/>
      <c r="AI27" s="239">
        <f t="shared" si="3"/>
        <v>185</v>
      </c>
      <c r="AJ27" s="240">
        <f t="shared" si="3"/>
        <v>250.3</v>
      </c>
    </row>
    <row r="28" spans="1:36" s="241" customFormat="1" x14ac:dyDescent="0.2">
      <c r="A28" s="234" t="s">
        <v>8</v>
      </c>
      <c r="B28" s="234" t="s">
        <v>53</v>
      </c>
      <c r="C28" s="234" t="s">
        <v>55</v>
      </c>
      <c r="D28" s="234">
        <v>11</v>
      </c>
      <c r="E28" s="234" t="s">
        <v>141</v>
      </c>
      <c r="F28" s="235">
        <v>10</v>
      </c>
      <c r="G28" s="235">
        <v>24.79</v>
      </c>
      <c r="H28" s="235"/>
      <c r="I28" s="236">
        <v>43777</v>
      </c>
      <c r="J28" s="237" t="s">
        <v>19</v>
      </c>
      <c r="K28" s="234">
        <v>1</v>
      </c>
      <c r="L28" s="234">
        <v>16.809999999999999</v>
      </c>
      <c r="M28" s="238">
        <v>0</v>
      </c>
      <c r="N28" s="237">
        <v>14.3</v>
      </c>
      <c r="O28" s="239">
        <v>1</v>
      </c>
      <c r="P28" s="240">
        <v>15.8</v>
      </c>
      <c r="Q28" s="252">
        <f t="shared" ref="Q28:Q33" si="4">F28</f>
        <v>10</v>
      </c>
      <c r="R28" s="253">
        <f t="shared" ref="R28:R33" si="5">G28</f>
        <v>24.79</v>
      </c>
      <c r="S28" s="239"/>
      <c r="T28" s="240"/>
      <c r="U28" s="238"/>
      <c r="V28" s="237"/>
      <c r="W28" s="239"/>
      <c r="X28" s="240"/>
      <c r="Y28" s="238"/>
      <c r="Z28" s="237"/>
      <c r="AA28" s="239"/>
      <c r="AB28" s="240"/>
      <c r="AC28" s="238"/>
      <c r="AD28" s="237"/>
      <c r="AE28" s="239"/>
      <c r="AF28" s="240"/>
      <c r="AG28" s="238"/>
      <c r="AH28" s="237"/>
      <c r="AI28" s="239">
        <f t="shared" si="3"/>
        <v>12</v>
      </c>
      <c r="AJ28" s="240">
        <f t="shared" si="3"/>
        <v>71.699999999999989</v>
      </c>
    </row>
    <row r="29" spans="1:36" s="241" customFormat="1" x14ac:dyDescent="0.2">
      <c r="A29" s="234" t="s">
        <v>0</v>
      </c>
      <c r="B29" s="234" t="s">
        <v>63</v>
      </c>
      <c r="C29" s="234" t="s">
        <v>62</v>
      </c>
      <c r="D29" s="234">
        <v>12</v>
      </c>
      <c r="E29" s="234" t="s">
        <v>141</v>
      </c>
      <c r="F29" s="235">
        <v>155</v>
      </c>
      <c r="G29" s="235">
        <v>176.81</v>
      </c>
      <c r="H29" s="235"/>
      <c r="I29" s="236">
        <v>43777</v>
      </c>
      <c r="J29" s="237" t="s">
        <v>19</v>
      </c>
      <c r="K29" s="234">
        <v>165</v>
      </c>
      <c r="L29" s="234">
        <v>186.45</v>
      </c>
      <c r="M29" s="238">
        <v>119</v>
      </c>
      <c r="N29" s="237">
        <v>136.41</v>
      </c>
      <c r="O29" s="239">
        <v>177</v>
      </c>
      <c r="P29" s="240">
        <v>194.64</v>
      </c>
      <c r="Q29" s="252">
        <f t="shared" si="4"/>
        <v>155</v>
      </c>
      <c r="R29" s="253">
        <f t="shared" si="5"/>
        <v>176.81</v>
      </c>
      <c r="S29" s="239"/>
      <c r="T29" s="240"/>
      <c r="U29" s="238"/>
      <c r="V29" s="237"/>
      <c r="W29" s="239"/>
      <c r="X29" s="240"/>
      <c r="Y29" s="238"/>
      <c r="Z29" s="237"/>
      <c r="AA29" s="239"/>
      <c r="AB29" s="240"/>
      <c r="AC29" s="238"/>
      <c r="AD29" s="237"/>
      <c r="AE29" s="239"/>
      <c r="AF29" s="240"/>
      <c r="AG29" s="238"/>
      <c r="AH29" s="237"/>
      <c r="AI29" s="239">
        <f t="shared" si="3"/>
        <v>616</v>
      </c>
      <c r="AJ29" s="240">
        <f t="shared" si="3"/>
        <v>694.31</v>
      </c>
    </row>
    <row r="30" spans="1:36" s="241" customFormat="1" x14ac:dyDescent="0.2">
      <c r="A30" s="234" t="s">
        <v>9</v>
      </c>
      <c r="B30" s="234" t="s">
        <v>65</v>
      </c>
      <c r="C30" s="234" t="s">
        <v>64</v>
      </c>
      <c r="D30" s="234">
        <v>12</v>
      </c>
      <c r="E30" s="234" t="s">
        <v>141</v>
      </c>
      <c r="F30" s="235">
        <v>138</v>
      </c>
      <c r="G30" s="235">
        <v>158.99</v>
      </c>
      <c r="H30" s="235"/>
      <c r="I30" s="236">
        <v>43777</v>
      </c>
      <c r="J30" s="237" t="s">
        <v>19</v>
      </c>
      <c r="K30" s="234">
        <v>51</v>
      </c>
      <c r="L30" s="234">
        <v>68.540000000000006</v>
      </c>
      <c r="M30" s="238">
        <v>87</v>
      </c>
      <c r="N30" s="237">
        <v>103.57</v>
      </c>
      <c r="O30" s="239">
        <v>46</v>
      </c>
      <c r="P30" s="240">
        <v>61.53</v>
      </c>
      <c r="Q30" s="252">
        <f t="shared" si="4"/>
        <v>138</v>
      </c>
      <c r="R30" s="253">
        <f t="shared" si="5"/>
        <v>158.99</v>
      </c>
      <c r="S30" s="239"/>
      <c r="T30" s="240"/>
      <c r="U30" s="238"/>
      <c r="V30" s="237"/>
      <c r="W30" s="239"/>
      <c r="X30" s="240"/>
      <c r="Y30" s="238"/>
      <c r="Z30" s="237"/>
      <c r="AA30" s="239"/>
      <c r="AB30" s="240"/>
      <c r="AC30" s="238"/>
      <c r="AD30" s="237"/>
      <c r="AE30" s="239"/>
      <c r="AF30" s="240"/>
      <c r="AG30" s="238"/>
      <c r="AH30" s="237"/>
      <c r="AI30" s="239">
        <f t="shared" si="3"/>
        <v>322</v>
      </c>
      <c r="AJ30" s="240">
        <f t="shared" si="3"/>
        <v>392.63</v>
      </c>
    </row>
    <row r="31" spans="1:36" s="241" customFormat="1" x14ac:dyDescent="0.2">
      <c r="A31" s="234" t="s">
        <v>28</v>
      </c>
      <c r="B31" s="234" t="s">
        <v>65</v>
      </c>
      <c r="C31" s="234" t="s">
        <v>66</v>
      </c>
      <c r="D31" s="234">
        <v>12</v>
      </c>
      <c r="E31" s="234" t="s">
        <v>141</v>
      </c>
      <c r="F31" s="235">
        <v>1277</v>
      </c>
      <c r="G31" s="235">
        <v>1087.31</v>
      </c>
      <c r="H31" s="235"/>
      <c r="I31" s="236">
        <v>43777</v>
      </c>
      <c r="J31" s="237" t="s">
        <v>19</v>
      </c>
      <c r="K31" s="234">
        <v>671</v>
      </c>
      <c r="L31" s="234">
        <v>600.80999999999995</v>
      </c>
      <c r="M31" s="238">
        <v>626</v>
      </c>
      <c r="N31" s="237">
        <v>559.29</v>
      </c>
      <c r="O31" s="239">
        <v>633</v>
      </c>
      <c r="P31" s="240">
        <v>558.76</v>
      </c>
      <c r="Q31" s="252">
        <f t="shared" si="4"/>
        <v>1277</v>
      </c>
      <c r="R31" s="253">
        <f t="shared" si="5"/>
        <v>1087.31</v>
      </c>
      <c r="S31" s="239"/>
      <c r="T31" s="240"/>
      <c r="U31" s="238"/>
      <c r="V31" s="237"/>
      <c r="W31" s="239"/>
      <c r="X31" s="240"/>
      <c r="Y31" s="238"/>
      <c r="Z31" s="237"/>
      <c r="AA31" s="239"/>
      <c r="AB31" s="240"/>
      <c r="AC31" s="238"/>
      <c r="AD31" s="237"/>
      <c r="AE31" s="239"/>
      <c r="AF31" s="240"/>
      <c r="AG31" s="238"/>
      <c r="AH31" s="237"/>
      <c r="AI31" s="239">
        <f t="shared" si="3"/>
        <v>3207</v>
      </c>
      <c r="AJ31" s="240">
        <f t="shared" si="3"/>
        <v>2806.17</v>
      </c>
    </row>
    <row r="32" spans="1:36" s="241" customFormat="1" x14ac:dyDescent="0.2">
      <c r="A32" s="234" t="s">
        <v>24</v>
      </c>
      <c r="B32" s="234" t="s">
        <v>79</v>
      </c>
      <c r="C32" s="234" t="s">
        <v>78</v>
      </c>
      <c r="D32" s="234">
        <v>14</v>
      </c>
      <c r="E32" s="234" t="s">
        <v>141</v>
      </c>
      <c r="F32" s="235">
        <v>153</v>
      </c>
      <c r="G32" s="235">
        <v>174.73</v>
      </c>
      <c r="H32" s="235"/>
      <c r="I32" s="236">
        <v>43777</v>
      </c>
      <c r="J32" s="237" t="s">
        <v>19</v>
      </c>
      <c r="K32" s="234">
        <v>49</v>
      </c>
      <c r="L32" s="234">
        <v>66.45</v>
      </c>
      <c r="M32" s="238">
        <v>25</v>
      </c>
      <c r="N32" s="237">
        <v>39.950000000000003</v>
      </c>
      <c r="O32" s="239">
        <v>27</v>
      </c>
      <c r="P32" s="240">
        <v>42.23</v>
      </c>
      <c r="Q32" s="252">
        <f t="shared" si="4"/>
        <v>153</v>
      </c>
      <c r="R32" s="253">
        <f t="shared" si="5"/>
        <v>174.73</v>
      </c>
      <c r="S32" s="239"/>
      <c r="T32" s="240"/>
      <c r="U32" s="238"/>
      <c r="V32" s="237"/>
      <c r="W32" s="239"/>
      <c r="X32" s="240"/>
      <c r="Y32" s="238"/>
      <c r="Z32" s="237"/>
      <c r="AA32" s="239"/>
      <c r="AB32" s="240"/>
      <c r="AC32" s="238"/>
      <c r="AD32" s="237"/>
      <c r="AE32" s="239"/>
      <c r="AF32" s="240"/>
      <c r="AG32" s="238"/>
      <c r="AH32" s="237"/>
      <c r="AI32" s="239">
        <f t="shared" si="3"/>
        <v>254</v>
      </c>
      <c r="AJ32" s="240">
        <f t="shared" si="3"/>
        <v>323.36</v>
      </c>
    </row>
    <row r="33" spans="1:56" s="241" customFormat="1" x14ac:dyDescent="0.2">
      <c r="A33" s="234" t="s">
        <v>33</v>
      </c>
      <c r="B33" s="234" t="s">
        <v>81</v>
      </c>
      <c r="C33" s="234" t="s">
        <v>80</v>
      </c>
      <c r="D33" s="234">
        <v>15</v>
      </c>
      <c r="E33" s="234" t="s">
        <v>141</v>
      </c>
      <c r="F33" s="235">
        <v>2585</v>
      </c>
      <c r="G33" s="235">
        <v>2120.0500000000002</v>
      </c>
      <c r="H33" s="235"/>
      <c r="I33" s="236">
        <v>43777</v>
      </c>
      <c r="J33" s="237" t="s">
        <v>19</v>
      </c>
      <c r="K33" s="234">
        <v>2131</v>
      </c>
      <c r="L33" s="234">
        <v>1732.85</v>
      </c>
      <c r="M33" s="238">
        <v>1574</v>
      </c>
      <c r="N33" s="237">
        <v>1286.55</v>
      </c>
      <c r="O33" s="239">
        <v>1629</v>
      </c>
      <c r="P33" s="240">
        <v>1312.84</v>
      </c>
      <c r="Q33" s="252">
        <f t="shared" si="4"/>
        <v>2585</v>
      </c>
      <c r="R33" s="253">
        <f t="shared" si="5"/>
        <v>2120.0500000000002</v>
      </c>
      <c r="S33" s="239"/>
      <c r="T33" s="240"/>
      <c r="U33" s="238"/>
      <c r="V33" s="237"/>
      <c r="W33" s="239"/>
      <c r="X33" s="240"/>
      <c r="Y33" s="238"/>
      <c r="Z33" s="237"/>
      <c r="AA33" s="239"/>
      <c r="AB33" s="240"/>
      <c r="AC33" s="238"/>
      <c r="AD33" s="237"/>
      <c r="AE33" s="239"/>
      <c r="AF33" s="240"/>
      <c r="AG33" s="238"/>
      <c r="AH33" s="237"/>
      <c r="AI33" s="239">
        <f t="shared" si="3"/>
        <v>7919</v>
      </c>
      <c r="AJ33" s="240">
        <f t="shared" si="3"/>
        <v>6452.29</v>
      </c>
    </row>
    <row r="34" spans="1:56" s="116" customFormat="1" x14ac:dyDescent="0.2">
      <c r="A34" s="213" t="s">
        <v>35</v>
      </c>
      <c r="B34" s="213"/>
      <c r="C34" s="213" t="s">
        <v>110</v>
      </c>
      <c r="D34" s="213">
        <v>70</v>
      </c>
      <c r="E34" s="213"/>
      <c r="F34" s="214"/>
      <c r="G34" s="214"/>
      <c r="H34" s="214"/>
      <c r="I34" s="214"/>
      <c r="J34" s="215" t="s">
        <v>19</v>
      </c>
      <c r="K34" s="213"/>
      <c r="L34" s="213"/>
      <c r="M34" s="222"/>
      <c r="N34" s="215"/>
      <c r="O34" s="223"/>
      <c r="P34" s="224"/>
      <c r="Q34" s="222"/>
      <c r="R34" s="215"/>
      <c r="S34" s="223"/>
      <c r="T34" s="224"/>
      <c r="U34" s="222"/>
      <c r="V34" s="215"/>
      <c r="W34" s="223"/>
      <c r="X34" s="224"/>
      <c r="Y34" s="222"/>
      <c r="Z34" s="215"/>
      <c r="AA34" s="223"/>
      <c r="AB34" s="224"/>
      <c r="AC34" s="222"/>
      <c r="AD34" s="215"/>
      <c r="AE34" s="223"/>
      <c r="AF34" s="224"/>
      <c r="AG34" s="222"/>
      <c r="AH34" s="215"/>
      <c r="AI34" s="223">
        <f t="shared" si="3"/>
        <v>0</v>
      </c>
      <c r="AJ34" s="224">
        <f t="shared" si="3"/>
        <v>0</v>
      </c>
    </row>
    <row r="35" spans="1:56" s="241" customFormat="1" x14ac:dyDescent="0.2">
      <c r="A35" s="234" t="s">
        <v>10</v>
      </c>
      <c r="B35" s="234" t="s">
        <v>54</v>
      </c>
      <c r="C35" s="234" t="s">
        <v>45</v>
      </c>
      <c r="D35" s="234">
        <v>60</v>
      </c>
      <c r="E35" s="234" t="s">
        <v>141</v>
      </c>
      <c r="F35" s="235">
        <v>1</v>
      </c>
      <c r="G35" s="235">
        <v>15.35</v>
      </c>
      <c r="H35" s="235"/>
      <c r="I35" s="236">
        <v>43777</v>
      </c>
      <c r="J35" s="237" t="s">
        <v>19</v>
      </c>
      <c r="K35" s="234">
        <v>4</v>
      </c>
      <c r="L35" s="234">
        <v>19.93</v>
      </c>
      <c r="M35" s="238">
        <v>1</v>
      </c>
      <c r="N35" s="237">
        <v>15.32</v>
      </c>
      <c r="O35" s="239">
        <v>0</v>
      </c>
      <c r="P35" s="240">
        <v>14.79</v>
      </c>
      <c r="Q35" s="252">
        <f>F35</f>
        <v>1</v>
      </c>
      <c r="R35" s="253">
        <f>G35</f>
        <v>15.35</v>
      </c>
      <c r="S35" s="239"/>
      <c r="T35" s="240"/>
      <c r="U35" s="238"/>
      <c r="V35" s="237"/>
      <c r="W35" s="239"/>
      <c r="X35" s="240"/>
      <c r="Y35" s="238"/>
      <c r="Z35" s="237"/>
      <c r="AA35" s="239"/>
      <c r="AB35" s="240"/>
      <c r="AC35" s="238"/>
      <c r="AD35" s="237"/>
      <c r="AE35" s="239"/>
      <c r="AF35" s="240"/>
      <c r="AG35" s="238"/>
      <c r="AH35" s="237"/>
      <c r="AI35" s="239">
        <f t="shared" si="3"/>
        <v>6</v>
      </c>
      <c r="AJ35" s="240">
        <f t="shared" si="3"/>
        <v>65.39</v>
      </c>
    </row>
    <row r="36" spans="1:56" s="241" customFormat="1" x14ac:dyDescent="0.2">
      <c r="A36" s="234" t="s">
        <v>26</v>
      </c>
      <c r="B36" s="234" t="s">
        <v>89</v>
      </c>
      <c r="C36" s="234" t="s">
        <v>88</v>
      </c>
      <c r="D36" s="234">
        <v>58</v>
      </c>
      <c r="E36" s="234" t="s">
        <v>141</v>
      </c>
      <c r="F36" s="235">
        <v>6</v>
      </c>
      <c r="G36" s="235">
        <v>20.58</v>
      </c>
      <c r="H36" s="235">
        <f>G36</f>
        <v>20.58</v>
      </c>
      <c r="I36" s="243">
        <v>43777</v>
      </c>
      <c r="J36" s="246" t="s">
        <v>118</v>
      </c>
      <c r="K36" s="234">
        <v>4</v>
      </c>
      <c r="L36" s="234">
        <v>19.93</v>
      </c>
      <c r="M36" s="238">
        <v>7</v>
      </c>
      <c r="N36" s="237">
        <v>21.48</v>
      </c>
      <c r="O36" s="239">
        <v>5</v>
      </c>
      <c r="P36" s="240">
        <v>19.87</v>
      </c>
      <c r="Q36" s="252">
        <f t="shared" ref="Q36:Q40" si="6">F36</f>
        <v>6</v>
      </c>
      <c r="R36" s="253">
        <f t="shared" ref="R36:R40" si="7">G36</f>
        <v>20.58</v>
      </c>
      <c r="S36" s="239"/>
      <c r="T36" s="240"/>
      <c r="U36" s="238"/>
      <c r="V36" s="237"/>
      <c r="W36" s="239"/>
      <c r="X36" s="240"/>
      <c r="Y36" s="238"/>
      <c r="Z36" s="237"/>
      <c r="AA36" s="239"/>
      <c r="AB36" s="240"/>
      <c r="AC36" s="238"/>
      <c r="AD36" s="237"/>
      <c r="AE36" s="239"/>
      <c r="AF36" s="240"/>
      <c r="AG36" s="238"/>
      <c r="AH36" s="237"/>
      <c r="AI36" s="239">
        <f t="shared" si="3"/>
        <v>22</v>
      </c>
      <c r="AJ36" s="240">
        <f t="shared" si="3"/>
        <v>81.86</v>
      </c>
    </row>
    <row r="37" spans="1:56" s="241" customFormat="1" x14ac:dyDescent="0.2">
      <c r="A37" s="234" t="s">
        <v>31</v>
      </c>
      <c r="B37" s="234" t="s">
        <v>68</v>
      </c>
      <c r="C37" s="234" t="s">
        <v>87</v>
      </c>
      <c r="D37" s="234">
        <v>70</v>
      </c>
      <c r="E37" s="234" t="s">
        <v>141</v>
      </c>
      <c r="F37" s="235">
        <v>21</v>
      </c>
      <c r="G37" s="235">
        <v>36.33</v>
      </c>
      <c r="H37" s="235"/>
      <c r="I37" s="236">
        <v>43777</v>
      </c>
      <c r="J37" s="242" t="s">
        <v>21</v>
      </c>
      <c r="K37" s="234">
        <v>7</v>
      </c>
      <c r="L37" s="234">
        <v>23.02</v>
      </c>
      <c r="M37" s="238">
        <v>4</v>
      </c>
      <c r="N37" s="237">
        <v>18.41</v>
      </c>
      <c r="O37" s="239">
        <v>5</v>
      </c>
      <c r="P37" s="240">
        <v>19.87</v>
      </c>
      <c r="Q37" s="252">
        <f t="shared" si="6"/>
        <v>21</v>
      </c>
      <c r="R37" s="253">
        <f t="shared" si="7"/>
        <v>36.33</v>
      </c>
      <c r="S37" s="239"/>
      <c r="T37" s="240"/>
      <c r="U37" s="238"/>
      <c r="V37" s="237"/>
      <c r="W37" s="239"/>
      <c r="X37" s="240"/>
      <c r="Y37" s="238"/>
      <c r="Z37" s="237"/>
      <c r="AA37" s="239"/>
      <c r="AB37" s="240"/>
      <c r="AC37" s="238"/>
      <c r="AD37" s="237"/>
      <c r="AE37" s="239"/>
      <c r="AF37" s="240"/>
      <c r="AG37" s="238"/>
      <c r="AH37" s="237"/>
      <c r="AI37" s="239">
        <f t="shared" si="3"/>
        <v>37</v>
      </c>
      <c r="AJ37" s="240">
        <f t="shared" si="3"/>
        <v>97.63</v>
      </c>
    </row>
    <row r="38" spans="1:56" s="241" customFormat="1" x14ac:dyDescent="0.2">
      <c r="A38" s="234" t="s">
        <v>11</v>
      </c>
      <c r="B38" s="234" t="s">
        <v>61</v>
      </c>
      <c r="C38" s="234" t="s">
        <v>60</v>
      </c>
      <c r="D38" s="234">
        <v>70</v>
      </c>
      <c r="E38" s="234" t="s">
        <v>141</v>
      </c>
      <c r="F38" s="235">
        <v>0</v>
      </c>
      <c r="G38" s="235">
        <v>15.73</v>
      </c>
      <c r="H38" s="235"/>
      <c r="I38" s="236"/>
      <c r="J38" s="242" t="s">
        <v>21</v>
      </c>
      <c r="K38" s="234">
        <v>30</v>
      </c>
      <c r="L38" s="234">
        <v>50.31</v>
      </c>
      <c r="M38" s="238">
        <v>11</v>
      </c>
      <c r="N38" s="237">
        <v>28.17</v>
      </c>
      <c r="O38" s="239">
        <v>0</v>
      </c>
      <c r="P38" s="240">
        <v>18.45</v>
      </c>
      <c r="Q38" s="252">
        <f t="shared" si="6"/>
        <v>0</v>
      </c>
      <c r="R38" s="253">
        <f t="shared" si="7"/>
        <v>15.73</v>
      </c>
      <c r="S38" s="239"/>
      <c r="T38" s="240"/>
      <c r="U38" s="238"/>
      <c r="V38" s="237"/>
      <c r="W38" s="239"/>
      <c r="X38" s="240"/>
      <c r="Y38" s="238"/>
      <c r="Z38" s="237"/>
      <c r="AA38" s="239"/>
      <c r="AB38" s="240"/>
      <c r="AC38" s="238"/>
      <c r="AD38" s="237"/>
      <c r="AE38" s="239"/>
      <c r="AF38" s="240"/>
      <c r="AG38" s="238"/>
      <c r="AH38" s="237"/>
      <c r="AI38" s="239">
        <f t="shared" si="3"/>
        <v>41</v>
      </c>
      <c r="AJ38" s="240">
        <f t="shared" si="3"/>
        <v>112.66000000000001</v>
      </c>
    </row>
    <row r="39" spans="1:56" s="241" customFormat="1" x14ac:dyDescent="0.2">
      <c r="A39" s="234" t="s">
        <v>20</v>
      </c>
      <c r="B39" s="234" t="s">
        <v>115</v>
      </c>
      <c r="C39" s="234" t="s">
        <v>111</v>
      </c>
      <c r="D39" s="234">
        <v>70</v>
      </c>
      <c r="E39" s="234" t="s">
        <v>143</v>
      </c>
      <c r="F39" s="235">
        <v>34</v>
      </c>
      <c r="G39" s="235">
        <v>49.85</v>
      </c>
      <c r="H39" s="235"/>
      <c r="I39" s="236">
        <v>43777</v>
      </c>
      <c r="J39" s="242" t="s">
        <v>21</v>
      </c>
      <c r="K39" s="234">
        <v>0</v>
      </c>
      <c r="L39" s="234">
        <v>0</v>
      </c>
      <c r="M39" s="238"/>
      <c r="N39" s="237"/>
      <c r="O39" s="239">
        <v>0</v>
      </c>
      <c r="P39" s="240">
        <v>15.78</v>
      </c>
      <c r="Q39" s="252">
        <f t="shared" si="6"/>
        <v>34</v>
      </c>
      <c r="R39" s="253">
        <f t="shared" si="7"/>
        <v>49.85</v>
      </c>
      <c r="S39" s="239"/>
      <c r="T39" s="240"/>
      <c r="U39" s="238"/>
      <c r="V39" s="237"/>
      <c r="W39" s="239"/>
      <c r="X39" s="240"/>
      <c r="Y39" s="238"/>
      <c r="Z39" s="237"/>
      <c r="AA39" s="239"/>
      <c r="AB39" s="240"/>
      <c r="AC39" s="238"/>
      <c r="AD39" s="237"/>
      <c r="AE39" s="239"/>
      <c r="AF39" s="240"/>
      <c r="AG39" s="238"/>
      <c r="AH39" s="237"/>
      <c r="AI39" s="239">
        <f t="shared" si="3"/>
        <v>34</v>
      </c>
      <c r="AJ39" s="240">
        <f t="shared" si="3"/>
        <v>65.63</v>
      </c>
    </row>
    <row r="40" spans="1:56" s="241" customFormat="1" x14ac:dyDescent="0.2">
      <c r="A40" s="234" t="s">
        <v>23</v>
      </c>
      <c r="B40" s="234" t="s">
        <v>68</v>
      </c>
      <c r="C40" s="234" t="s">
        <v>67</v>
      </c>
      <c r="D40" s="234">
        <v>70</v>
      </c>
      <c r="E40" s="234" t="s">
        <v>142</v>
      </c>
      <c r="F40" s="235">
        <v>2</v>
      </c>
      <c r="G40" s="235">
        <v>16.39</v>
      </c>
      <c r="H40" s="235">
        <f>SUM(G37:G41)</f>
        <v>118.3</v>
      </c>
      <c r="I40" s="243">
        <v>43777</v>
      </c>
      <c r="J40" s="242" t="s">
        <v>21</v>
      </c>
      <c r="K40" s="234">
        <v>2</v>
      </c>
      <c r="L40" s="234">
        <v>17.84</v>
      </c>
      <c r="M40" s="238">
        <v>2</v>
      </c>
      <c r="N40" s="237">
        <v>16.350000000000001</v>
      </c>
      <c r="O40" s="239">
        <v>3</v>
      </c>
      <c r="P40" s="240">
        <v>17.850000000000001</v>
      </c>
      <c r="Q40" s="252">
        <f t="shared" si="6"/>
        <v>2</v>
      </c>
      <c r="R40" s="253">
        <f t="shared" si="7"/>
        <v>16.39</v>
      </c>
      <c r="S40" s="239"/>
      <c r="T40" s="240"/>
      <c r="U40" s="238"/>
      <c r="V40" s="237"/>
      <c r="W40" s="239"/>
      <c r="X40" s="240"/>
      <c r="Y40" s="238"/>
      <c r="Z40" s="237"/>
      <c r="AA40" s="239"/>
      <c r="AB40" s="240"/>
      <c r="AC40" s="238"/>
      <c r="AD40" s="237"/>
      <c r="AE40" s="239"/>
      <c r="AF40" s="240"/>
      <c r="AG40" s="238"/>
      <c r="AH40" s="237"/>
      <c r="AI40" s="239">
        <f t="shared" si="3"/>
        <v>9</v>
      </c>
      <c r="AJ40" s="240">
        <f t="shared" si="3"/>
        <v>68.430000000000007</v>
      </c>
    </row>
    <row r="41" spans="1:56" s="20" customFormat="1" ht="13.5" thickBot="1" x14ac:dyDescent="0.25">
      <c r="A41" s="179" t="s">
        <v>38</v>
      </c>
      <c r="B41" s="179" t="s">
        <v>114</v>
      </c>
      <c r="C41" s="179" t="s">
        <v>113</v>
      </c>
      <c r="D41" s="179">
        <v>70</v>
      </c>
      <c r="E41" s="179"/>
      <c r="F41" s="180"/>
      <c r="G41" s="180"/>
      <c r="H41" s="180"/>
      <c r="I41" s="180"/>
      <c r="J41" s="181" t="s">
        <v>21</v>
      </c>
      <c r="K41" s="129"/>
      <c r="L41" s="129"/>
      <c r="M41" s="183"/>
      <c r="N41" s="184"/>
      <c r="O41" s="182"/>
      <c r="P41" s="185"/>
      <c r="Q41" s="183"/>
      <c r="R41" s="184"/>
      <c r="S41" s="182"/>
      <c r="T41" s="185"/>
      <c r="U41" s="183"/>
      <c r="V41" s="184"/>
      <c r="W41" s="182"/>
      <c r="X41" s="185"/>
      <c r="Y41" s="183"/>
      <c r="Z41" s="184"/>
      <c r="AA41" s="182"/>
      <c r="AB41" s="185"/>
      <c r="AC41" s="183"/>
      <c r="AD41" s="184"/>
      <c r="AE41" s="182"/>
      <c r="AF41" s="185"/>
      <c r="AG41" s="183"/>
      <c r="AH41" s="184"/>
      <c r="AI41" s="182">
        <f t="shared" si="3"/>
        <v>0</v>
      </c>
      <c r="AJ41" s="185">
        <f t="shared" si="3"/>
        <v>0</v>
      </c>
    </row>
    <row r="42" spans="1:56" s="3" customFormat="1" ht="13.5" thickBot="1" x14ac:dyDescent="0.25">
      <c r="A42" s="40"/>
      <c r="B42" s="41"/>
      <c r="C42" s="41"/>
      <c r="D42" s="41"/>
      <c r="E42" s="41"/>
      <c r="F42" s="122"/>
      <c r="G42" s="122">
        <f>SUM(G10:G41)</f>
        <v>7349.82</v>
      </c>
      <c r="H42" s="122"/>
      <c r="I42" s="122"/>
      <c r="J42" s="144">
        <v>0</v>
      </c>
      <c r="K42" s="10"/>
      <c r="L42" s="187">
        <f>SUM(L10:L41)</f>
        <v>4629.5100000000011</v>
      </c>
      <c r="M42" s="8"/>
      <c r="N42" s="27">
        <f>SUM(N10:N41)</f>
        <v>3441.8599999999992</v>
      </c>
      <c r="O42" s="8"/>
      <c r="P42" s="27">
        <f>SUM(P10:P41)</f>
        <v>3925.9699999999993</v>
      </c>
      <c r="Q42" s="8"/>
      <c r="R42" s="27">
        <f t="shared" ref="R42:AH42" si="8">SUM(R10:R41)</f>
        <v>7349.82</v>
      </c>
      <c r="S42" s="8"/>
      <c r="T42" s="9">
        <f t="shared" si="8"/>
        <v>0</v>
      </c>
      <c r="U42" s="17"/>
      <c r="V42" s="17">
        <f t="shared" si="8"/>
        <v>0</v>
      </c>
      <c r="W42" s="8"/>
      <c r="X42" s="9">
        <f t="shared" si="8"/>
        <v>0</v>
      </c>
      <c r="Y42" s="8"/>
      <c r="Z42" s="9">
        <f>SUM(Z10:Z41)</f>
        <v>0</v>
      </c>
      <c r="AA42" s="8"/>
      <c r="AB42" s="9">
        <f>SUM(AB10:AB41)</f>
        <v>0</v>
      </c>
      <c r="AC42" s="8"/>
      <c r="AD42" s="9">
        <f t="shared" si="8"/>
        <v>0</v>
      </c>
      <c r="AE42" s="8"/>
      <c r="AF42" s="9">
        <f t="shared" si="8"/>
        <v>0</v>
      </c>
      <c r="AG42" s="8"/>
      <c r="AH42" s="17">
        <f t="shared" si="8"/>
        <v>0</v>
      </c>
      <c r="AI42" s="8"/>
      <c r="AJ42" s="28">
        <f t="shared" ref="AJ42" si="9">L42+N42+P42+R42+T42+V42+X42+Z42+AB42+AD42+AF42+AH42</f>
        <v>19347.16</v>
      </c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51"/>
      <c r="BB42" s="51"/>
      <c r="BC42" s="51"/>
      <c r="BD42" s="51"/>
    </row>
    <row r="43" spans="1:56" x14ac:dyDescent="0.2">
      <c r="I43" s="170"/>
    </row>
    <row r="45" spans="1:56" ht="13.5" thickBot="1" x14ac:dyDescent="0.25">
      <c r="A45" s="233" t="s">
        <v>19</v>
      </c>
      <c r="B45" s="52"/>
      <c r="C45" s="76">
        <f>G20+G21</f>
        <v>79.36999999999999</v>
      </c>
      <c r="D45" s="2" t="s">
        <v>140</v>
      </c>
    </row>
    <row r="46" spans="1:56" ht="13.5" thickTop="1" x14ac:dyDescent="0.2"/>
    <row r="47" spans="1:56" x14ac:dyDescent="0.2">
      <c r="A47" s="237" t="s">
        <v>19</v>
      </c>
      <c r="C47" s="25">
        <f>G12+G13+G14+G15+G16+G17+G18+G19+G23+G24+G26+G27+G28+G29+G30+G31+G32+G33+G35</f>
        <v>7077.2300000000005</v>
      </c>
    </row>
    <row r="48" spans="1:56" x14ac:dyDescent="0.2">
      <c r="A48" s="246" t="s">
        <v>118</v>
      </c>
      <c r="C48" s="1">
        <f>H36</f>
        <v>20.58</v>
      </c>
    </row>
    <row r="49" spans="1:5" x14ac:dyDescent="0.2">
      <c r="A49" s="242" t="s">
        <v>21</v>
      </c>
      <c r="C49" s="1">
        <f>H40-49.85</f>
        <v>68.449999999999989</v>
      </c>
    </row>
    <row r="50" spans="1:5" ht="13.5" thickBot="1" x14ac:dyDescent="0.25">
      <c r="C50" s="76">
        <f>SUM(C47:C49)</f>
        <v>7166.26</v>
      </c>
      <c r="D50" s="2" t="s">
        <v>145</v>
      </c>
      <c r="E50" s="125"/>
    </row>
    <row r="51" spans="1:5" ht="13.5" thickTop="1" x14ac:dyDescent="0.2"/>
  </sheetData>
  <mergeCells count="12">
    <mergeCell ref="AI8:A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</mergeCells>
  <printOptions horizontalCentered="1"/>
  <pageMargins left="0.25" right="0.25" top="0.75" bottom="0.75" header="0.3" footer="0.3"/>
  <pageSetup scale="43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D51"/>
  <sheetViews>
    <sheetView topLeftCell="D1" workbookViewId="0">
      <selection activeCell="A23" sqref="A23"/>
    </sheetView>
  </sheetViews>
  <sheetFormatPr defaultColWidth="9.140625" defaultRowHeight="12.75" x14ac:dyDescent="0.2"/>
  <cols>
    <col min="1" max="1" width="19" style="2" customWidth="1"/>
    <col min="2" max="2" width="20.7109375" style="2" customWidth="1"/>
    <col min="3" max="3" width="15.42578125" style="2" customWidth="1"/>
    <col min="4" max="4" width="6.42578125" style="2" customWidth="1"/>
    <col min="5" max="5" width="17.28515625" style="2" customWidth="1"/>
    <col min="6" max="6" width="11.7109375" style="1" customWidth="1"/>
    <col min="7" max="7" width="11.28515625" style="1" customWidth="1"/>
    <col min="8" max="8" width="4" style="1" customWidth="1"/>
    <col min="9" max="9" width="13.7109375" style="1" customWidth="1"/>
    <col min="10" max="10" width="35.42578125" style="2" customWidth="1"/>
    <col min="11" max="11" width="8.85546875" style="2" customWidth="1"/>
    <col min="12" max="12" width="10.7109375" style="1" customWidth="1"/>
    <col min="13" max="13" width="8.85546875" style="2" customWidth="1"/>
    <col min="14" max="14" width="10.7109375" style="2" customWidth="1"/>
    <col min="15" max="15" width="10" style="2" customWidth="1"/>
    <col min="16" max="16" width="10.85546875" style="1" customWidth="1"/>
    <col min="17" max="17" width="10" style="1" customWidth="1"/>
    <col min="18" max="19" width="11.7109375" style="2" customWidth="1"/>
    <col min="20" max="21" width="12" style="2" customWidth="1"/>
    <col min="22" max="25" width="12.28515625" style="2" customWidth="1"/>
    <col min="26" max="35" width="12.28515625" style="1" customWidth="1"/>
    <col min="36" max="36" width="13.85546875" style="1" customWidth="1"/>
    <col min="37" max="16384" width="9.140625" style="2"/>
  </cols>
  <sheetData>
    <row r="1" spans="1:36" x14ac:dyDescent="0.2">
      <c r="A1" s="37" t="s">
        <v>1</v>
      </c>
      <c r="B1" s="37"/>
      <c r="C1" s="37"/>
    </row>
    <row r="2" spans="1:36" ht="15.75" x14ac:dyDescent="0.25">
      <c r="A2" s="37" t="s">
        <v>2</v>
      </c>
      <c r="B2" s="37"/>
      <c r="C2" s="37"/>
      <c r="E2" s="38"/>
    </row>
    <row r="3" spans="1:36" x14ac:dyDescent="0.2">
      <c r="A3" s="37" t="s">
        <v>3</v>
      </c>
      <c r="B3" s="37"/>
      <c r="C3" s="37"/>
      <c r="E3" s="39"/>
      <c r="F3" s="119" t="s">
        <v>125</v>
      </c>
    </row>
    <row r="4" spans="1:36" x14ac:dyDescent="0.2">
      <c r="A4" s="37" t="s">
        <v>37</v>
      </c>
      <c r="B4" s="37"/>
      <c r="C4" s="37"/>
    </row>
    <row r="5" spans="1:36" x14ac:dyDescent="0.2">
      <c r="A5" s="37"/>
      <c r="B5" s="37"/>
      <c r="C5" s="37"/>
    </row>
    <row r="6" spans="1:36" x14ac:dyDescent="0.2">
      <c r="A6" s="37" t="s">
        <v>121</v>
      </c>
      <c r="B6" s="37"/>
      <c r="C6" s="37"/>
    </row>
    <row r="7" spans="1:36" ht="13.5" thickBot="1" x14ac:dyDescent="0.25">
      <c r="A7" s="37" t="s">
        <v>120</v>
      </c>
      <c r="B7" s="37"/>
      <c r="C7" s="37"/>
      <c r="G7" s="120"/>
    </row>
    <row r="8" spans="1:36" ht="13.5" thickBot="1" x14ac:dyDescent="0.25">
      <c r="A8" s="40">
        <v>39630</v>
      </c>
      <c r="B8" s="41"/>
      <c r="C8" s="41"/>
      <c r="D8" s="41"/>
      <c r="E8" s="41"/>
      <c r="F8" s="121" t="s">
        <v>17</v>
      </c>
      <c r="G8" s="122" t="s">
        <v>90</v>
      </c>
      <c r="H8" s="121" t="s">
        <v>15</v>
      </c>
      <c r="I8" s="28" t="s">
        <v>116</v>
      </c>
      <c r="J8" s="45"/>
      <c r="K8" s="370">
        <v>43282</v>
      </c>
      <c r="L8" s="371"/>
      <c r="M8" s="370">
        <v>43330</v>
      </c>
      <c r="N8" s="371"/>
      <c r="O8" s="372">
        <v>43344</v>
      </c>
      <c r="P8" s="373"/>
      <c r="Q8" s="372">
        <v>43374</v>
      </c>
      <c r="R8" s="373"/>
      <c r="S8" s="368">
        <v>43405</v>
      </c>
      <c r="T8" s="369"/>
      <c r="U8" s="372">
        <v>43435</v>
      </c>
      <c r="V8" s="373"/>
      <c r="W8" s="372">
        <v>43466</v>
      </c>
      <c r="X8" s="373"/>
      <c r="Y8" s="372">
        <v>43497</v>
      </c>
      <c r="Z8" s="373"/>
      <c r="AA8" s="372">
        <v>43525</v>
      </c>
      <c r="AB8" s="373"/>
      <c r="AC8" s="372">
        <v>43556</v>
      </c>
      <c r="AD8" s="373"/>
      <c r="AE8" s="372">
        <v>43586</v>
      </c>
      <c r="AF8" s="374"/>
      <c r="AG8" s="126"/>
      <c r="AH8" s="46">
        <v>43617</v>
      </c>
      <c r="AI8" s="368" t="s">
        <v>17</v>
      </c>
      <c r="AJ8" s="369"/>
    </row>
    <row r="9" spans="1:36" ht="13.5" thickBot="1" x14ac:dyDescent="0.25">
      <c r="A9" s="136"/>
      <c r="B9" s="137"/>
      <c r="C9" s="138" t="s">
        <v>4</v>
      </c>
      <c r="D9" s="137" t="s">
        <v>12</v>
      </c>
      <c r="E9" s="137"/>
      <c r="F9" s="139" t="s">
        <v>13</v>
      </c>
      <c r="G9" s="140" t="s">
        <v>14</v>
      </c>
      <c r="H9" s="140" t="s">
        <v>16</v>
      </c>
      <c r="I9" s="140" t="s">
        <v>117</v>
      </c>
      <c r="J9" s="141" t="s">
        <v>18</v>
      </c>
      <c r="K9" s="186" t="s">
        <v>94</v>
      </c>
      <c r="L9" s="15" t="s">
        <v>96</v>
      </c>
      <c r="M9" s="12" t="s">
        <v>95</v>
      </c>
      <c r="N9" s="45" t="s">
        <v>97</v>
      </c>
      <c r="O9" s="13" t="s">
        <v>95</v>
      </c>
      <c r="P9" s="18" t="s">
        <v>98</v>
      </c>
      <c r="Q9" s="19" t="s">
        <v>95</v>
      </c>
      <c r="R9" s="45" t="s">
        <v>99</v>
      </c>
      <c r="S9" s="13" t="s">
        <v>95</v>
      </c>
      <c r="T9" s="45" t="s">
        <v>100</v>
      </c>
      <c r="U9" s="12" t="s">
        <v>95</v>
      </c>
      <c r="V9" s="12" t="s">
        <v>101</v>
      </c>
      <c r="W9" s="13" t="s">
        <v>95</v>
      </c>
      <c r="X9" s="45" t="s">
        <v>102</v>
      </c>
      <c r="Y9" s="13" t="s">
        <v>95</v>
      </c>
      <c r="Z9" s="18" t="s">
        <v>103</v>
      </c>
      <c r="AA9" s="19" t="s">
        <v>95</v>
      </c>
      <c r="AB9" s="18" t="s">
        <v>104</v>
      </c>
      <c r="AC9" s="19" t="s">
        <v>95</v>
      </c>
      <c r="AD9" s="18" t="s">
        <v>105</v>
      </c>
      <c r="AE9" s="19" t="s">
        <v>95</v>
      </c>
      <c r="AF9" s="18" t="s">
        <v>106</v>
      </c>
      <c r="AG9" s="19" t="s">
        <v>95</v>
      </c>
      <c r="AH9" s="16" t="s">
        <v>107</v>
      </c>
      <c r="AI9" s="19" t="s">
        <v>109</v>
      </c>
      <c r="AJ9" s="18" t="s">
        <v>108</v>
      </c>
    </row>
    <row r="10" spans="1:36" customFormat="1" x14ac:dyDescent="0.2">
      <c r="A10" s="129" t="s">
        <v>41</v>
      </c>
      <c r="B10" s="129"/>
      <c r="C10" s="129" t="s">
        <v>92</v>
      </c>
      <c r="D10" s="129">
        <v>1</v>
      </c>
      <c r="E10" s="129"/>
      <c r="F10" s="130"/>
      <c r="G10" s="130"/>
      <c r="H10" s="130"/>
      <c r="I10" s="130"/>
      <c r="J10" s="145" t="s">
        <v>19</v>
      </c>
      <c r="K10" s="129"/>
      <c r="L10" s="129"/>
      <c r="M10" s="164"/>
      <c r="N10" s="165"/>
      <c r="O10" s="163"/>
      <c r="P10" s="166"/>
      <c r="Q10" s="164"/>
      <c r="R10" s="165"/>
      <c r="S10" s="157"/>
      <c r="T10" s="158"/>
      <c r="U10" s="164"/>
      <c r="V10" s="165"/>
      <c r="W10" s="157"/>
      <c r="X10" s="158"/>
      <c r="Y10" s="164"/>
      <c r="Z10" s="165"/>
      <c r="AA10" s="157"/>
      <c r="AB10" s="158"/>
      <c r="AC10" s="164"/>
      <c r="AD10" s="165"/>
      <c r="AE10" s="157"/>
      <c r="AF10" s="158"/>
      <c r="AG10" s="164"/>
      <c r="AH10" s="165"/>
      <c r="AI10" s="157"/>
      <c r="AJ10" s="158">
        <f t="shared" ref="AJ10:AJ11" si="0">SUM(L10:AH10)</f>
        <v>0</v>
      </c>
    </row>
    <row r="11" spans="1:36" s="20" customFormat="1" x14ac:dyDescent="0.2">
      <c r="A11" s="173" t="s">
        <v>42</v>
      </c>
      <c r="B11" s="173"/>
      <c r="C11" s="173" t="s">
        <v>93</v>
      </c>
      <c r="D11" s="173">
        <v>4</v>
      </c>
      <c r="E11" s="173"/>
      <c r="F11" s="174"/>
      <c r="G11" s="174"/>
      <c r="H11" s="174"/>
      <c r="I11" s="174"/>
      <c r="J11" s="175" t="s">
        <v>19</v>
      </c>
      <c r="K11" s="129"/>
      <c r="L11" s="129"/>
      <c r="M11" s="177"/>
      <c r="N11" s="175"/>
      <c r="O11" s="176"/>
      <c r="P11" s="178"/>
      <c r="Q11" s="177"/>
      <c r="R11" s="175"/>
      <c r="S11" s="176"/>
      <c r="T11" s="178"/>
      <c r="U11" s="177"/>
      <c r="V11" s="175"/>
      <c r="W11" s="176"/>
      <c r="X11" s="178"/>
      <c r="Y11" s="177"/>
      <c r="Z11" s="175"/>
      <c r="AA11" s="176"/>
      <c r="AB11" s="178"/>
      <c r="AC11" s="177"/>
      <c r="AD11" s="175"/>
      <c r="AE11" s="176"/>
      <c r="AF11" s="178"/>
      <c r="AG11" s="177"/>
      <c r="AH11" s="175"/>
      <c r="AI11" s="176"/>
      <c r="AJ11" s="178">
        <f t="shared" si="0"/>
        <v>0</v>
      </c>
    </row>
    <row r="12" spans="1:36" s="193" customFormat="1" x14ac:dyDescent="0.2">
      <c r="A12" s="190" t="s">
        <v>43</v>
      </c>
      <c r="B12" s="190" t="s">
        <v>50</v>
      </c>
      <c r="C12" s="190" t="s">
        <v>44</v>
      </c>
      <c r="D12" s="190">
        <v>1</v>
      </c>
      <c r="E12" s="190" t="s">
        <v>135</v>
      </c>
      <c r="F12" s="191">
        <v>81</v>
      </c>
      <c r="G12" s="191">
        <v>97.1</v>
      </c>
      <c r="H12" s="191"/>
      <c r="I12" s="191"/>
      <c r="J12" s="192" t="s">
        <v>19</v>
      </c>
      <c r="K12" s="190">
        <v>55</v>
      </c>
      <c r="L12" s="190">
        <v>72.67</v>
      </c>
      <c r="M12" s="194">
        <v>52</v>
      </c>
      <c r="N12" s="192">
        <v>67.66</v>
      </c>
      <c r="O12" s="206">
        <f>F12</f>
        <v>81</v>
      </c>
      <c r="P12" s="207">
        <f>G12</f>
        <v>97.1</v>
      </c>
      <c r="Q12" s="194"/>
      <c r="R12" s="192"/>
      <c r="S12" s="195"/>
      <c r="T12" s="196"/>
      <c r="U12" s="194"/>
      <c r="V12" s="192"/>
      <c r="W12" s="195"/>
      <c r="X12" s="196"/>
      <c r="Y12" s="194"/>
      <c r="Z12" s="192"/>
      <c r="AA12" s="195"/>
      <c r="AB12" s="196"/>
      <c r="AC12" s="194"/>
      <c r="AD12" s="192"/>
      <c r="AE12" s="195"/>
      <c r="AF12" s="196"/>
      <c r="AG12" s="194"/>
      <c r="AH12" s="192"/>
      <c r="AI12" s="195">
        <f>K12+M12+O12+Q12+S12+U12+W12+Y12+AA12+AC12+AE12+AG12</f>
        <v>188</v>
      </c>
      <c r="AJ12" s="196">
        <f>L12+N12+P12+R12+T12+V12+X12+Z12+AB12+AD12+AF12+AH12</f>
        <v>237.42999999999998</v>
      </c>
    </row>
    <row r="13" spans="1:36" s="193" customFormat="1" x14ac:dyDescent="0.2">
      <c r="A13" s="190" t="s">
        <v>22</v>
      </c>
      <c r="B13" s="190" t="s">
        <v>51</v>
      </c>
      <c r="C13" s="190" t="s">
        <v>47</v>
      </c>
      <c r="D13" s="190">
        <v>2</v>
      </c>
      <c r="E13" s="190" t="s">
        <v>135</v>
      </c>
      <c r="F13" s="191">
        <v>0</v>
      </c>
      <c r="G13" s="191">
        <v>14.79</v>
      </c>
      <c r="H13" s="191"/>
      <c r="I13" s="191"/>
      <c r="J13" s="192" t="s">
        <v>19</v>
      </c>
      <c r="K13" s="190">
        <v>0</v>
      </c>
      <c r="L13" s="190">
        <v>15.78</v>
      </c>
      <c r="M13" s="194">
        <v>0</v>
      </c>
      <c r="N13" s="192">
        <v>14.3</v>
      </c>
      <c r="O13" s="195">
        <v>0</v>
      </c>
      <c r="P13" s="196">
        <v>14.79</v>
      </c>
      <c r="Q13" s="194"/>
      <c r="R13" s="192"/>
      <c r="S13" s="195"/>
      <c r="T13" s="196"/>
      <c r="U13" s="194"/>
      <c r="V13" s="192"/>
      <c r="W13" s="195"/>
      <c r="X13" s="196"/>
      <c r="Y13" s="194"/>
      <c r="Z13" s="192"/>
      <c r="AA13" s="195"/>
      <c r="AB13" s="196"/>
      <c r="AC13" s="194"/>
      <c r="AD13" s="192"/>
      <c r="AE13" s="195"/>
      <c r="AF13" s="196"/>
      <c r="AG13" s="194"/>
      <c r="AH13" s="192"/>
      <c r="AI13" s="195">
        <f t="shared" ref="AI13:AJ41" si="1">K13+M13+O13+Q13+S13+U13+W13+Y13+AA13+AC13+AE13+AG13</f>
        <v>0</v>
      </c>
      <c r="AJ13" s="196">
        <f t="shared" si="1"/>
        <v>44.87</v>
      </c>
    </row>
    <row r="14" spans="1:36" s="193" customFormat="1" x14ac:dyDescent="0.2">
      <c r="A14" s="190" t="s">
        <v>22</v>
      </c>
      <c r="B14" s="190" t="s">
        <v>51</v>
      </c>
      <c r="C14" s="190" t="s">
        <v>48</v>
      </c>
      <c r="D14" s="190">
        <v>2</v>
      </c>
      <c r="E14" s="190" t="s">
        <v>135</v>
      </c>
      <c r="F14" s="191">
        <v>55</v>
      </c>
      <c r="G14" s="191">
        <v>70.680000000000007</v>
      </c>
      <c r="H14" s="191"/>
      <c r="I14" s="191"/>
      <c r="J14" s="192" t="s">
        <v>19</v>
      </c>
      <c r="K14" s="190"/>
      <c r="L14" s="190">
        <v>35.44</v>
      </c>
      <c r="M14" s="194">
        <v>18</v>
      </c>
      <c r="N14" s="192">
        <v>32.770000000000003</v>
      </c>
      <c r="O14" s="195">
        <v>55</v>
      </c>
      <c r="P14" s="196">
        <v>70.680000000000007</v>
      </c>
      <c r="Q14" s="194"/>
      <c r="R14" s="192"/>
      <c r="S14" s="195"/>
      <c r="T14" s="196"/>
      <c r="U14" s="194"/>
      <c r="V14" s="192"/>
      <c r="W14" s="195"/>
      <c r="X14" s="196"/>
      <c r="Y14" s="194"/>
      <c r="Z14" s="192"/>
      <c r="AA14" s="195"/>
      <c r="AB14" s="196"/>
      <c r="AC14" s="194"/>
      <c r="AD14" s="192"/>
      <c r="AE14" s="195"/>
      <c r="AF14" s="196"/>
      <c r="AG14" s="194"/>
      <c r="AH14" s="192"/>
      <c r="AI14" s="195">
        <f t="shared" si="1"/>
        <v>73</v>
      </c>
      <c r="AJ14" s="196">
        <f t="shared" si="1"/>
        <v>138.89000000000001</v>
      </c>
    </row>
    <row r="15" spans="1:36" s="193" customFormat="1" x14ac:dyDescent="0.2">
      <c r="A15" s="190" t="s">
        <v>5</v>
      </c>
      <c r="B15" s="190" t="s">
        <v>52</v>
      </c>
      <c r="C15" s="190" t="s">
        <v>46</v>
      </c>
      <c r="D15" s="190">
        <v>4</v>
      </c>
      <c r="E15" s="190" t="s">
        <v>135</v>
      </c>
      <c r="F15" s="191">
        <v>44</v>
      </c>
      <c r="G15" s="191">
        <v>59.49</v>
      </c>
      <c r="H15" s="191"/>
      <c r="I15" s="204"/>
      <c r="J15" s="192" t="s">
        <v>19</v>
      </c>
      <c r="K15" s="190">
        <v>19</v>
      </c>
      <c r="L15" s="190">
        <v>35.44</v>
      </c>
      <c r="M15" s="194">
        <v>17</v>
      </c>
      <c r="N15" s="192">
        <v>31.74</v>
      </c>
      <c r="O15" s="195">
        <v>44</v>
      </c>
      <c r="P15" s="196">
        <v>59.49</v>
      </c>
      <c r="Q15" s="194"/>
      <c r="R15" s="192"/>
      <c r="S15" s="195"/>
      <c r="T15" s="196"/>
      <c r="U15" s="194"/>
      <c r="V15" s="192"/>
      <c r="W15" s="195"/>
      <c r="X15" s="196"/>
      <c r="Y15" s="194"/>
      <c r="Z15" s="192"/>
      <c r="AA15" s="195"/>
      <c r="AB15" s="196"/>
      <c r="AC15" s="194"/>
      <c r="AD15" s="192"/>
      <c r="AE15" s="195"/>
      <c r="AF15" s="196"/>
      <c r="AG15" s="194"/>
      <c r="AH15" s="192"/>
      <c r="AI15" s="195">
        <f t="shared" si="1"/>
        <v>80</v>
      </c>
      <c r="AJ15" s="196">
        <f t="shared" si="1"/>
        <v>126.66999999999999</v>
      </c>
    </row>
    <row r="16" spans="1:36" s="193" customFormat="1" x14ac:dyDescent="0.2">
      <c r="A16" s="190" t="s">
        <v>6</v>
      </c>
      <c r="B16" s="190" t="s">
        <v>72</v>
      </c>
      <c r="C16" s="190" t="s">
        <v>71</v>
      </c>
      <c r="D16" s="190">
        <v>4</v>
      </c>
      <c r="E16" s="190" t="s">
        <v>135</v>
      </c>
      <c r="F16" s="191">
        <v>40</v>
      </c>
      <c r="G16" s="191">
        <v>55.43</v>
      </c>
      <c r="H16" s="191"/>
      <c r="I16" s="191"/>
      <c r="J16" s="192" t="s">
        <v>19</v>
      </c>
      <c r="K16" s="190">
        <v>7</v>
      </c>
      <c r="L16" s="190">
        <v>23.02</v>
      </c>
      <c r="M16" s="194">
        <v>23</v>
      </c>
      <c r="N16" s="192">
        <v>37.9</v>
      </c>
      <c r="O16" s="195">
        <v>40</v>
      </c>
      <c r="P16" s="196">
        <v>55.43</v>
      </c>
      <c r="Q16" s="194"/>
      <c r="R16" s="192"/>
      <c r="S16" s="195"/>
      <c r="T16" s="196"/>
      <c r="U16" s="194"/>
      <c r="V16" s="192"/>
      <c r="W16" s="195"/>
      <c r="X16" s="196"/>
      <c r="Y16" s="194"/>
      <c r="Z16" s="192"/>
      <c r="AA16" s="195"/>
      <c r="AB16" s="196"/>
      <c r="AC16" s="194"/>
      <c r="AD16" s="192"/>
      <c r="AE16" s="195"/>
      <c r="AF16" s="196"/>
      <c r="AG16" s="194"/>
      <c r="AH16" s="192"/>
      <c r="AI16" s="195">
        <f t="shared" si="1"/>
        <v>70</v>
      </c>
      <c r="AJ16" s="196">
        <f t="shared" si="1"/>
        <v>116.35</v>
      </c>
    </row>
    <row r="17" spans="1:36" s="193" customFormat="1" x14ac:dyDescent="0.2">
      <c r="A17" s="190" t="s">
        <v>6</v>
      </c>
      <c r="B17" s="190" t="s">
        <v>72</v>
      </c>
      <c r="C17" s="190" t="s">
        <v>73</v>
      </c>
      <c r="D17" s="190">
        <v>4</v>
      </c>
      <c r="E17" s="190" t="s">
        <v>135</v>
      </c>
      <c r="F17" s="191">
        <v>4</v>
      </c>
      <c r="G17" s="191">
        <v>18.86</v>
      </c>
      <c r="H17" s="191"/>
      <c r="I17" s="191"/>
      <c r="J17" s="192" t="s">
        <v>19</v>
      </c>
      <c r="K17" s="190">
        <v>1</v>
      </c>
      <c r="L17" s="190">
        <v>16.809999999999999</v>
      </c>
      <c r="M17" s="194">
        <v>1</v>
      </c>
      <c r="N17" s="192">
        <v>15.32</v>
      </c>
      <c r="O17" s="195">
        <v>4</v>
      </c>
      <c r="P17" s="196">
        <v>18.86</v>
      </c>
      <c r="Q17" s="194"/>
      <c r="R17" s="192"/>
      <c r="S17" s="195"/>
      <c r="T17" s="196"/>
      <c r="U17" s="194"/>
      <c r="V17" s="192"/>
      <c r="W17" s="195"/>
      <c r="X17" s="196"/>
      <c r="Y17" s="194"/>
      <c r="Z17" s="192"/>
      <c r="AA17" s="195"/>
      <c r="AB17" s="196"/>
      <c r="AC17" s="194"/>
      <c r="AD17" s="192"/>
      <c r="AE17" s="195"/>
      <c r="AF17" s="196"/>
      <c r="AG17" s="194"/>
      <c r="AH17" s="192"/>
      <c r="AI17" s="195">
        <f t="shared" si="1"/>
        <v>6</v>
      </c>
      <c r="AJ17" s="196">
        <f t="shared" si="1"/>
        <v>50.989999999999995</v>
      </c>
    </row>
    <row r="18" spans="1:36" s="193" customFormat="1" x14ac:dyDescent="0.2">
      <c r="A18" s="190" t="s">
        <v>27</v>
      </c>
      <c r="B18" s="190" t="s">
        <v>59</v>
      </c>
      <c r="C18" s="190" t="s">
        <v>58</v>
      </c>
      <c r="D18" s="190">
        <v>16</v>
      </c>
      <c r="E18" s="190" t="s">
        <v>135</v>
      </c>
      <c r="F18" s="191">
        <v>58</v>
      </c>
      <c r="G18" s="191">
        <v>81.09</v>
      </c>
      <c r="H18" s="191"/>
      <c r="I18" s="191"/>
      <c r="J18" s="192" t="s">
        <v>19</v>
      </c>
      <c r="K18" s="190">
        <v>29</v>
      </c>
      <c r="L18" s="190">
        <v>50.36</v>
      </c>
      <c r="M18" s="194">
        <v>33</v>
      </c>
      <c r="N18" s="192">
        <v>52.98</v>
      </c>
      <c r="O18" s="195">
        <v>58</v>
      </c>
      <c r="P18" s="196">
        <v>81.09</v>
      </c>
      <c r="Q18" s="194"/>
      <c r="R18" s="192"/>
      <c r="S18" s="195"/>
      <c r="T18" s="196"/>
      <c r="U18" s="194"/>
      <c r="V18" s="192"/>
      <c r="W18" s="195"/>
      <c r="X18" s="196"/>
      <c r="Y18" s="194"/>
      <c r="Z18" s="192"/>
      <c r="AA18" s="195"/>
      <c r="AB18" s="196"/>
      <c r="AC18" s="194"/>
      <c r="AD18" s="192"/>
      <c r="AE18" s="195"/>
      <c r="AF18" s="196"/>
      <c r="AG18" s="194"/>
      <c r="AH18" s="192"/>
      <c r="AI18" s="195">
        <f t="shared" si="1"/>
        <v>120</v>
      </c>
      <c r="AJ18" s="196">
        <f t="shared" si="1"/>
        <v>184.43</v>
      </c>
    </row>
    <row r="19" spans="1:36" s="193" customFormat="1" x14ac:dyDescent="0.2">
      <c r="A19" s="190" t="s">
        <v>25</v>
      </c>
      <c r="B19" s="190" t="s">
        <v>86</v>
      </c>
      <c r="C19" s="190" t="s">
        <v>85</v>
      </c>
      <c r="D19" s="190">
        <v>6</v>
      </c>
      <c r="E19" s="190" t="s">
        <v>135</v>
      </c>
      <c r="F19" s="191">
        <v>52</v>
      </c>
      <c r="G19" s="191">
        <v>67.63</v>
      </c>
      <c r="H19" s="191"/>
      <c r="I19" s="191"/>
      <c r="J19" s="192" t="s">
        <v>19</v>
      </c>
      <c r="K19" s="190">
        <v>19</v>
      </c>
      <c r="L19" s="190">
        <v>35.44</v>
      </c>
      <c r="M19" s="194">
        <v>24</v>
      </c>
      <c r="N19" s="192">
        <v>38.92</v>
      </c>
      <c r="O19" s="195">
        <v>52</v>
      </c>
      <c r="P19" s="196">
        <v>67.63</v>
      </c>
      <c r="Q19" s="194"/>
      <c r="R19" s="192"/>
      <c r="S19" s="195"/>
      <c r="T19" s="196"/>
      <c r="U19" s="194"/>
      <c r="V19" s="192"/>
      <c r="W19" s="195"/>
      <c r="X19" s="196"/>
      <c r="Y19" s="194"/>
      <c r="Z19" s="192"/>
      <c r="AA19" s="195"/>
      <c r="AB19" s="196"/>
      <c r="AC19" s="194"/>
      <c r="AD19" s="192"/>
      <c r="AE19" s="195"/>
      <c r="AF19" s="196"/>
      <c r="AG19" s="194"/>
      <c r="AH19" s="192"/>
      <c r="AI19" s="195">
        <f t="shared" si="1"/>
        <v>95</v>
      </c>
      <c r="AJ19" s="196">
        <f t="shared" si="1"/>
        <v>141.99</v>
      </c>
    </row>
    <row r="20" spans="1:36" s="60" customFormat="1" x14ac:dyDescent="0.2">
      <c r="A20" s="133" t="s">
        <v>39</v>
      </c>
      <c r="B20" s="133" t="s">
        <v>77</v>
      </c>
      <c r="C20" s="133" t="s">
        <v>76</v>
      </c>
      <c r="D20" s="133">
        <v>7</v>
      </c>
      <c r="E20" s="171" t="s">
        <v>133</v>
      </c>
      <c r="F20" s="134">
        <v>49</v>
      </c>
      <c r="G20" s="134">
        <v>65.73</v>
      </c>
      <c r="H20" s="134"/>
      <c r="I20" s="134"/>
      <c r="J20" s="146" t="s">
        <v>19</v>
      </c>
      <c r="K20" s="133">
        <v>0</v>
      </c>
      <c r="L20" s="133">
        <v>15.81</v>
      </c>
      <c r="M20" s="150">
        <v>0</v>
      </c>
      <c r="N20" s="146">
        <v>14.3</v>
      </c>
      <c r="O20" s="154">
        <v>49</v>
      </c>
      <c r="P20" s="160">
        <v>65.73</v>
      </c>
      <c r="Q20" s="150"/>
      <c r="R20" s="146"/>
      <c r="S20" s="154"/>
      <c r="T20" s="160"/>
      <c r="U20" s="150"/>
      <c r="V20" s="146"/>
      <c r="W20" s="154"/>
      <c r="X20" s="160"/>
      <c r="Y20" s="150"/>
      <c r="Z20" s="146"/>
      <c r="AA20" s="154"/>
      <c r="AB20" s="160"/>
      <c r="AC20" s="150"/>
      <c r="AD20" s="146"/>
      <c r="AE20" s="154"/>
      <c r="AF20" s="160"/>
      <c r="AG20" s="150"/>
      <c r="AH20" s="146"/>
      <c r="AI20" s="154">
        <f t="shared" si="1"/>
        <v>49</v>
      </c>
      <c r="AJ20" s="160">
        <f t="shared" si="1"/>
        <v>95.84</v>
      </c>
    </row>
    <row r="21" spans="1:36" s="60" customFormat="1" x14ac:dyDescent="0.2">
      <c r="A21" s="133" t="s">
        <v>40</v>
      </c>
      <c r="B21" s="133" t="s">
        <v>77</v>
      </c>
      <c r="C21" s="133" t="s">
        <v>82</v>
      </c>
      <c r="D21" s="133">
        <v>7</v>
      </c>
      <c r="E21" s="171" t="s">
        <v>133</v>
      </c>
      <c r="F21" s="134">
        <v>0</v>
      </c>
      <c r="G21" s="134">
        <v>15.78</v>
      </c>
      <c r="H21" s="134"/>
      <c r="I21" s="134"/>
      <c r="J21" s="146" t="s">
        <v>19</v>
      </c>
      <c r="K21" s="133">
        <v>0</v>
      </c>
      <c r="L21" s="133">
        <v>40.36</v>
      </c>
      <c r="M21" s="150">
        <v>32</v>
      </c>
      <c r="N21" s="146">
        <v>47.28</v>
      </c>
      <c r="O21" s="154">
        <v>0</v>
      </c>
      <c r="P21" s="160">
        <v>15.78</v>
      </c>
      <c r="Q21" s="150"/>
      <c r="R21" s="146"/>
      <c r="S21" s="154"/>
      <c r="T21" s="160"/>
      <c r="U21" s="150"/>
      <c r="V21" s="146"/>
      <c r="W21" s="154"/>
      <c r="X21" s="160"/>
      <c r="Y21" s="150"/>
      <c r="Z21" s="146"/>
      <c r="AA21" s="154"/>
      <c r="AB21" s="160"/>
      <c r="AC21" s="150"/>
      <c r="AD21" s="146"/>
      <c r="AE21" s="154"/>
      <c r="AF21" s="160"/>
      <c r="AG21" s="150"/>
      <c r="AH21" s="146"/>
      <c r="AI21" s="154">
        <f t="shared" si="1"/>
        <v>32</v>
      </c>
      <c r="AJ21" s="160">
        <f t="shared" si="1"/>
        <v>103.42</v>
      </c>
    </row>
    <row r="22" spans="1:36" s="193" customFormat="1" x14ac:dyDescent="0.2">
      <c r="A22" s="190" t="s">
        <v>30</v>
      </c>
      <c r="B22" s="190" t="s">
        <v>84</v>
      </c>
      <c r="C22" s="190" t="s">
        <v>83</v>
      </c>
      <c r="D22" s="190">
        <v>6</v>
      </c>
      <c r="E22" s="190" t="s">
        <v>134</v>
      </c>
      <c r="F22" s="191">
        <v>20</v>
      </c>
      <c r="G22" s="191">
        <v>34.65</v>
      </c>
      <c r="H22" s="191"/>
      <c r="I22" s="191"/>
      <c r="J22" s="192" t="s">
        <v>19</v>
      </c>
      <c r="K22" s="190">
        <v>7</v>
      </c>
      <c r="L22" s="190">
        <v>22.05</v>
      </c>
      <c r="M22" s="194"/>
      <c r="N22" s="192"/>
      <c r="O22" s="195">
        <v>20</v>
      </c>
      <c r="P22" s="196">
        <v>34.65</v>
      </c>
      <c r="Q22" s="194"/>
      <c r="R22" s="192"/>
      <c r="S22" s="195"/>
      <c r="T22" s="196"/>
      <c r="U22" s="194"/>
      <c r="V22" s="192"/>
      <c r="W22" s="195"/>
      <c r="X22" s="196"/>
      <c r="Y22" s="194"/>
      <c r="Z22" s="192"/>
      <c r="AA22" s="195"/>
      <c r="AB22" s="196"/>
      <c r="AC22" s="194"/>
      <c r="AD22" s="192"/>
      <c r="AE22" s="195"/>
      <c r="AF22" s="196"/>
      <c r="AG22" s="194"/>
      <c r="AH22" s="192"/>
      <c r="AI22" s="195">
        <f t="shared" si="1"/>
        <v>27</v>
      </c>
      <c r="AJ22" s="196">
        <f t="shared" si="1"/>
        <v>56.7</v>
      </c>
    </row>
    <row r="23" spans="1:36" s="193" customFormat="1" x14ac:dyDescent="0.2">
      <c r="A23" s="190" t="s">
        <v>32</v>
      </c>
      <c r="B23" s="190" t="s">
        <v>57</v>
      </c>
      <c r="C23" s="190" t="s">
        <v>112</v>
      </c>
      <c r="D23" s="190">
        <v>5</v>
      </c>
      <c r="E23" s="211" t="s">
        <v>136</v>
      </c>
      <c r="F23" s="191">
        <v>3</v>
      </c>
      <c r="G23" s="191">
        <v>56.16</v>
      </c>
      <c r="H23" s="191"/>
      <c r="I23" s="191"/>
      <c r="J23" s="192" t="s">
        <v>19</v>
      </c>
      <c r="K23" s="190">
        <v>5</v>
      </c>
      <c r="L23" s="190">
        <v>19.97</v>
      </c>
      <c r="M23" s="194">
        <v>20</v>
      </c>
      <c r="N23" s="192">
        <v>34.799999999999997</v>
      </c>
      <c r="O23" s="195">
        <v>3</v>
      </c>
      <c r="P23" s="196">
        <v>18.84</v>
      </c>
      <c r="Q23" s="194"/>
      <c r="R23" s="192"/>
      <c r="S23" s="195"/>
      <c r="T23" s="196"/>
      <c r="U23" s="194"/>
      <c r="V23" s="192"/>
      <c r="W23" s="195"/>
      <c r="X23" s="196"/>
      <c r="Y23" s="194"/>
      <c r="Z23" s="192"/>
      <c r="AA23" s="195"/>
      <c r="AB23" s="196"/>
      <c r="AC23" s="194"/>
      <c r="AD23" s="192"/>
      <c r="AE23" s="195"/>
      <c r="AF23" s="196"/>
      <c r="AG23" s="194"/>
      <c r="AH23" s="192"/>
      <c r="AI23" s="195">
        <f t="shared" si="1"/>
        <v>28</v>
      </c>
      <c r="AJ23" s="196">
        <f t="shared" si="1"/>
        <v>73.61</v>
      </c>
    </row>
    <row r="24" spans="1:36" s="193" customFormat="1" x14ac:dyDescent="0.2">
      <c r="A24" s="190" t="s">
        <v>7</v>
      </c>
      <c r="B24" s="190" t="s">
        <v>75</v>
      </c>
      <c r="C24" s="190" t="s">
        <v>74</v>
      </c>
      <c r="D24" s="190">
        <v>19</v>
      </c>
      <c r="E24" s="190" t="s">
        <v>135</v>
      </c>
      <c r="F24" s="191">
        <v>54</v>
      </c>
      <c r="G24" s="191">
        <v>69.650000000000006</v>
      </c>
      <c r="H24" s="191"/>
      <c r="I24" s="191"/>
      <c r="J24" s="192" t="s">
        <v>19</v>
      </c>
      <c r="K24" s="190">
        <v>24</v>
      </c>
      <c r="L24" s="190">
        <v>40.6</v>
      </c>
      <c r="M24" s="194">
        <v>26</v>
      </c>
      <c r="N24" s="192">
        <v>40.97</v>
      </c>
      <c r="O24" s="195">
        <v>54</v>
      </c>
      <c r="P24" s="196">
        <v>69.650000000000006</v>
      </c>
      <c r="Q24" s="194"/>
      <c r="R24" s="192"/>
      <c r="S24" s="195"/>
      <c r="T24" s="196"/>
      <c r="U24" s="194"/>
      <c r="V24" s="192"/>
      <c r="W24" s="195"/>
      <c r="X24" s="196"/>
      <c r="Y24" s="194"/>
      <c r="Z24" s="192"/>
      <c r="AA24" s="195"/>
      <c r="AB24" s="196"/>
      <c r="AC24" s="194"/>
      <c r="AD24" s="192"/>
      <c r="AE24" s="195"/>
      <c r="AF24" s="196"/>
      <c r="AG24" s="194"/>
      <c r="AH24" s="192"/>
      <c r="AI24" s="195">
        <f t="shared" si="1"/>
        <v>104</v>
      </c>
      <c r="AJ24" s="196">
        <f t="shared" si="1"/>
        <v>151.22</v>
      </c>
    </row>
    <row r="25" spans="1:36" s="20" customFormat="1" x14ac:dyDescent="0.2">
      <c r="A25" s="173" t="s">
        <v>29</v>
      </c>
      <c r="B25" s="173" t="s">
        <v>70</v>
      </c>
      <c r="C25" s="173" t="s">
        <v>69</v>
      </c>
      <c r="D25" s="173">
        <v>10</v>
      </c>
      <c r="E25" s="173"/>
      <c r="F25" s="174"/>
      <c r="G25" s="174"/>
      <c r="H25" s="174"/>
      <c r="I25" s="174"/>
      <c r="J25" s="175" t="s">
        <v>19</v>
      </c>
      <c r="K25" s="129"/>
      <c r="L25" s="129"/>
      <c r="M25" s="177"/>
      <c r="N25" s="175"/>
      <c r="O25" s="176"/>
      <c r="P25" s="178"/>
      <c r="Q25" s="177"/>
      <c r="R25" s="175"/>
      <c r="S25" s="176"/>
      <c r="T25" s="178"/>
      <c r="U25" s="177"/>
      <c r="V25" s="175"/>
      <c r="W25" s="176"/>
      <c r="X25" s="178"/>
      <c r="Y25" s="177"/>
      <c r="Z25" s="175"/>
      <c r="AA25" s="176"/>
      <c r="AB25" s="178"/>
      <c r="AC25" s="177"/>
      <c r="AD25" s="175"/>
      <c r="AE25" s="176"/>
      <c r="AF25" s="178"/>
      <c r="AG25" s="177"/>
      <c r="AH25" s="175"/>
      <c r="AI25" s="176">
        <f t="shared" si="1"/>
        <v>0</v>
      </c>
      <c r="AJ25" s="178">
        <f t="shared" si="1"/>
        <v>0</v>
      </c>
    </row>
    <row r="26" spans="1:36" s="193" customFormat="1" x14ac:dyDescent="0.2">
      <c r="A26" s="190" t="s">
        <v>32</v>
      </c>
      <c r="B26" s="190" t="s">
        <v>57</v>
      </c>
      <c r="C26" s="190" t="s">
        <v>56</v>
      </c>
      <c r="D26" s="190">
        <v>10</v>
      </c>
      <c r="E26" s="190" t="s">
        <v>135</v>
      </c>
      <c r="F26" s="191">
        <v>1060</v>
      </c>
      <c r="G26" s="191">
        <v>882.05</v>
      </c>
      <c r="H26" s="191"/>
      <c r="I26" s="204"/>
      <c r="J26" s="192" t="s">
        <v>19</v>
      </c>
      <c r="K26" s="190">
        <v>1669</v>
      </c>
      <c r="L26" s="190">
        <v>1374.62</v>
      </c>
      <c r="M26" s="194">
        <v>858</v>
      </c>
      <c r="N26" s="192">
        <v>737.26</v>
      </c>
      <c r="O26" s="195">
        <v>1060</v>
      </c>
      <c r="P26" s="196">
        <v>882.05</v>
      </c>
      <c r="Q26" s="194"/>
      <c r="R26" s="192"/>
      <c r="S26" s="195"/>
      <c r="T26" s="196"/>
      <c r="U26" s="194"/>
      <c r="V26" s="192"/>
      <c r="W26" s="195"/>
      <c r="X26" s="196"/>
      <c r="Y26" s="194"/>
      <c r="Z26" s="192"/>
      <c r="AA26" s="195"/>
      <c r="AB26" s="196"/>
      <c r="AC26" s="194"/>
      <c r="AD26" s="192"/>
      <c r="AE26" s="195"/>
      <c r="AF26" s="196"/>
      <c r="AG26" s="194"/>
      <c r="AH26" s="192"/>
      <c r="AI26" s="195">
        <f t="shared" si="1"/>
        <v>3587</v>
      </c>
      <c r="AJ26" s="196">
        <f t="shared" si="1"/>
        <v>2993.9300000000003</v>
      </c>
    </row>
    <row r="27" spans="1:36" s="193" customFormat="1" x14ac:dyDescent="0.2">
      <c r="A27" s="190" t="s">
        <v>34</v>
      </c>
      <c r="B27" s="190" t="s">
        <v>53</v>
      </c>
      <c r="C27" s="190" t="s">
        <v>49</v>
      </c>
      <c r="D27" s="190">
        <v>11</v>
      </c>
      <c r="E27" s="190" t="s">
        <v>135</v>
      </c>
      <c r="F27" s="191">
        <v>69</v>
      </c>
      <c r="G27" s="191">
        <v>84.9</v>
      </c>
      <c r="H27" s="191"/>
      <c r="I27" s="191"/>
      <c r="J27" s="192" t="s">
        <v>19</v>
      </c>
      <c r="K27" s="190">
        <v>12</v>
      </c>
      <c r="L27" s="190">
        <v>28.2</v>
      </c>
      <c r="M27" s="194">
        <v>21</v>
      </c>
      <c r="N27" s="192">
        <v>35.86</v>
      </c>
      <c r="O27" s="195">
        <v>69</v>
      </c>
      <c r="P27" s="196">
        <v>84.9</v>
      </c>
      <c r="Q27" s="194"/>
      <c r="R27" s="192"/>
      <c r="S27" s="195"/>
      <c r="T27" s="196"/>
      <c r="U27" s="194"/>
      <c r="V27" s="192"/>
      <c r="W27" s="195"/>
      <c r="X27" s="196"/>
      <c r="Y27" s="194"/>
      <c r="Z27" s="192"/>
      <c r="AA27" s="195"/>
      <c r="AB27" s="196"/>
      <c r="AC27" s="194"/>
      <c r="AD27" s="192"/>
      <c r="AE27" s="195"/>
      <c r="AF27" s="196"/>
      <c r="AG27" s="194"/>
      <c r="AH27" s="192"/>
      <c r="AI27" s="195">
        <f t="shared" si="1"/>
        <v>102</v>
      </c>
      <c r="AJ27" s="196">
        <f t="shared" si="1"/>
        <v>148.96</v>
      </c>
    </row>
    <row r="28" spans="1:36" s="193" customFormat="1" x14ac:dyDescent="0.2">
      <c r="A28" s="190" t="s">
        <v>8</v>
      </c>
      <c r="B28" s="190" t="s">
        <v>53</v>
      </c>
      <c r="C28" s="190" t="s">
        <v>55</v>
      </c>
      <c r="D28" s="190">
        <v>11</v>
      </c>
      <c r="E28" s="190" t="s">
        <v>135</v>
      </c>
      <c r="F28" s="191">
        <v>1</v>
      </c>
      <c r="G28" s="191">
        <v>15.8</v>
      </c>
      <c r="H28" s="191"/>
      <c r="I28" s="191"/>
      <c r="J28" s="192" t="s">
        <v>19</v>
      </c>
      <c r="K28" s="190">
        <v>1</v>
      </c>
      <c r="L28" s="190">
        <v>16.809999999999999</v>
      </c>
      <c r="M28" s="194">
        <v>0</v>
      </c>
      <c r="N28" s="192">
        <v>14.3</v>
      </c>
      <c r="O28" s="195">
        <v>1</v>
      </c>
      <c r="P28" s="196">
        <v>15.8</v>
      </c>
      <c r="Q28" s="194"/>
      <c r="R28" s="192"/>
      <c r="S28" s="195"/>
      <c r="T28" s="196"/>
      <c r="U28" s="194"/>
      <c r="V28" s="192"/>
      <c r="W28" s="195"/>
      <c r="X28" s="196"/>
      <c r="Y28" s="194"/>
      <c r="Z28" s="192"/>
      <c r="AA28" s="195"/>
      <c r="AB28" s="196"/>
      <c r="AC28" s="194"/>
      <c r="AD28" s="192"/>
      <c r="AE28" s="195"/>
      <c r="AF28" s="196"/>
      <c r="AG28" s="194"/>
      <c r="AH28" s="192"/>
      <c r="AI28" s="195">
        <f t="shared" si="1"/>
        <v>2</v>
      </c>
      <c r="AJ28" s="196">
        <f t="shared" si="1"/>
        <v>46.91</v>
      </c>
    </row>
    <row r="29" spans="1:36" s="193" customFormat="1" x14ac:dyDescent="0.2">
      <c r="A29" s="190" t="s">
        <v>0</v>
      </c>
      <c r="B29" s="190" t="s">
        <v>63</v>
      </c>
      <c r="C29" s="190" t="s">
        <v>62</v>
      </c>
      <c r="D29" s="190">
        <v>12</v>
      </c>
      <c r="E29" s="190" t="s">
        <v>135</v>
      </c>
      <c r="F29" s="191">
        <v>177</v>
      </c>
      <c r="G29" s="191">
        <v>194.64</v>
      </c>
      <c r="H29" s="191"/>
      <c r="I29" s="191"/>
      <c r="J29" s="192" t="s">
        <v>19</v>
      </c>
      <c r="K29" s="190">
        <v>165</v>
      </c>
      <c r="L29" s="190">
        <v>186.45</v>
      </c>
      <c r="M29" s="194">
        <v>119</v>
      </c>
      <c r="N29" s="192">
        <v>136.41</v>
      </c>
      <c r="O29" s="195">
        <v>177</v>
      </c>
      <c r="P29" s="196">
        <v>194.64</v>
      </c>
      <c r="Q29" s="194"/>
      <c r="R29" s="192"/>
      <c r="S29" s="195"/>
      <c r="T29" s="196"/>
      <c r="U29" s="194"/>
      <c r="V29" s="192"/>
      <c r="W29" s="195"/>
      <c r="X29" s="196"/>
      <c r="Y29" s="194"/>
      <c r="Z29" s="192"/>
      <c r="AA29" s="195"/>
      <c r="AB29" s="196"/>
      <c r="AC29" s="194"/>
      <c r="AD29" s="192"/>
      <c r="AE29" s="195"/>
      <c r="AF29" s="196"/>
      <c r="AG29" s="194"/>
      <c r="AH29" s="192"/>
      <c r="AI29" s="195">
        <f t="shared" si="1"/>
        <v>461</v>
      </c>
      <c r="AJ29" s="196">
        <f t="shared" si="1"/>
        <v>517.5</v>
      </c>
    </row>
    <row r="30" spans="1:36" s="193" customFormat="1" x14ac:dyDescent="0.2">
      <c r="A30" s="190" t="s">
        <v>9</v>
      </c>
      <c r="B30" s="190" t="s">
        <v>65</v>
      </c>
      <c r="C30" s="190" t="s">
        <v>64</v>
      </c>
      <c r="D30" s="190">
        <v>12</v>
      </c>
      <c r="E30" s="190" t="s">
        <v>135</v>
      </c>
      <c r="F30" s="191">
        <v>46</v>
      </c>
      <c r="G30" s="191">
        <v>61.53</v>
      </c>
      <c r="H30" s="191"/>
      <c r="I30" s="191"/>
      <c r="J30" s="192" t="s">
        <v>19</v>
      </c>
      <c r="K30" s="190">
        <v>51</v>
      </c>
      <c r="L30" s="190">
        <v>68.540000000000006</v>
      </c>
      <c r="M30" s="194">
        <v>87</v>
      </c>
      <c r="N30" s="192">
        <v>103.57</v>
      </c>
      <c r="O30" s="195">
        <v>46</v>
      </c>
      <c r="P30" s="196">
        <v>61.53</v>
      </c>
      <c r="Q30" s="194"/>
      <c r="R30" s="192"/>
      <c r="S30" s="195"/>
      <c r="T30" s="196"/>
      <c r="U30" s="194"/>
      <c r="V30" s="192"/>
      <c r="W30" s="195"/>
      <c r="X30" s="196"/>
      <c r="Y30" s="194"/>
      <c r="Z30" s="192"/>
      <c r="AA30" s="195"/>
      <c r="AB30" s="196"/>
      <c r="AC30" s="194"/>
      <c r="AD30" s="192"/>
      <c r="AE30" s="195"/>
      <c r="AF30" s="196"/>
      <c r="AG30" s="194"/>
      <c r="AH30" s="192"/>
      <c r="AI30" s="195">
        <f t="shared" si="1"/>
        <v>184</v>
      </c>
      <c r="AJ30" s="196">
        <f t="shared" si="1"/>
        <v>233.64000000000001</v>
      </c>
    </row>
    <row r="31" spans="1:36" s="193" customFormat="1" x14ac:dyDescent="0.2">
      <c r="A31" s="190" t="s">
        <v>28</v>
      </c>
      <c r="B31" s="190" t="s">
        <v>65</v>
      </c>
      <c r="C31" s="190" t="s">
        <v>66</v>
      </c>
      <c r="D31" s="190">
        <v>12</v>
      </c>
      <c r="E31" s="190" t="s">
        <v>135</v>
      </c>
      <c r="F31" s="191">
        <v>633</v>
      </c>
      <c r="G31" s="191">
        <v>558.76</v>
      </c>
      <c r="H31" s="191"/>
      <c r="I31" s="191"/>
      <c r="J31" s="192" t="s">
        <v>19</v>
      </c>
      <c r="K31" s="190">
        <v>671</v>
      </c>
      <c r="L31" s="190">
        <v>600.80999999999995</v>
      </c>
      <c r="M31" s="194">
        <v>626</v>
      </c>
      <c r="N31" s="192">
        <v>559.29</v>
      </c>
      <c r="O31" s="195">
        <v>633</v>
      </c>
      <c r="P31" s="196">
        <v>558.76</v>
      </c>
      <c r="Q31" s="194"/>
      <c r="R31" s="192"/>
      <c r="S31" s="195"/>
      <c r="T31" s="196"/>
      <c r="U31" s="194"/>
      <c r="V31" s="192"/>
      <c r="W31" s="195"/>
      <c r="X31" s="196"/>
      <c r="Y31" s="194"/>
      <c r="Z31" s="192"/>
      <c r="AA31" s="195"/>
      <c r="AB31" s="196"/>
      <c r="AC31" s="194"/>
      <c r="AD31" s="192"/>
      <c r="AE31" s="195"/>
      <c r="AF31" s="196"/>
      <c r="AG31" s="194"/>
      <c r="AH31" s="192"/>
      <c r="AI31" s="195">
        <f t="shared" si="1"/>
        <v>1930</v>
      </c>
      <c r="AJ31" s="196">
        <f t="shared" si="1"/>
        <v>1718.86</v>
      </c>
    </row>
    <row r="32" spans="1:36" s="193" customFormat="1" x14ac:dyDescent="0.2">
      <c r="A32" s="190" t="s">
        <v>24</v>
      </c>
      <c r="B32" s="190" t="s">
        <v>79</v>
      </c>
      <c r="C32" s="190" t="s">
        <v>78</v>
      </c>
      <c r="D32" s="190">
        <v>14</v>
      </c>
      <c r="E32" s="190" t="s">
        <v>135</v>
      </c>
      <c r="F32" s="191">
        <v>27</v>
      </c>
      <c r="G32" s="191">
        <v>42.23</v>
      </c>
      <c r="H32" s="191"/>
      <c r="I32" s="191"/>
      <c r="J32" s="192" t="s">
        <v>19</v>
      </c>
      <c r="K32" s="190">
        <v>49</v>
      </c>
      <c r="L32" s="190">
        <v>66.45</v>
      </c>
      <c r="M32" s="194">
        <v>25</v>
      </c>
      <c r="N32" s="192">
        <v>39.950000000000003</v>
      </c>
      <c r="O32" s="195">
        <v>27</v>
      </c>
      <c r="P32" s="196">
        <v>42.23</v>
      </c>
      <c r="Q32" s="194"/>
      <c r="R32" s="192"/>
      <c r="S32" s="195"/>
      <c r="T32" s="196"/>
      <c r="U32" s="194"/>
      <c r="V32" s="192"/>
      <c r="W32" s="195"/>
      <c r="X32" s="196"/>
      <c r="Y32" s="194"/>
      <c r="Z32" s="192"/>
      <c r="AA32" s="195"/>
      <c r="AB32" s="196"/>
      <c r="AC32" s="194"/>
      <c r="AD32" s="192"/>
      <c r="AE32" s="195"/>
      <c r="AF32" s="196"/>
      <c r="AG32" s="194"/>
      <c r="AH32" s="192"/>
      <c r="AI32" s="195">
        <f t="shared" si="1"/>
        <v>101</v>
      </c>
      <c r="AJ32" s="196">
        <f t="shared" si="1"/>
        <v>148.63</v>
      </c>
    </row>
    <row r="33" spans="1:56" s="193" customFormat="1" x14ac:dyDescent="0.2">
      <c r="A33" s="190" t="s">
        <v>33</v>
      </c>
      <c r="B33" s="190" t="s">
        <v>81</v>
      </c>
      <c r="C33" s="190" t="s">
        <v>80</v>
      </c>
      <c r="D33" s="190">
        <v>15</v>
      </c>
      <c r="E33" s="190" t="s">
        <v>135</v>
      </c>
      <c r="F33" s="191">
        <v>1629</v>
      </c>
      <c r="G33" s="191">
        <v>1312.84</v>
      </c>
      <c r="H33" s="191"/>
      <c r="I33" s="191"/>
      <c r="J33" s="192" t="s">
        <v>19</v>
      </c>
      <c r="K33" s="190">
        <v>2131</v>
      </c>
      <c r="L33" s="190">
        <v>1732.85</v>
      </c>
      <c r="M33" s="194">
        <v>1574</v>
      </c>
      <c r="N33" s="192">
        <v>1286.55</v>
      </c>
      <c r="O33" s="195">
        <v>1629</v>
      </c>
      <c r="P33" s="196">
        <v>1312.84</v>
      </c>
      <c r="Q33" s="194"/>
      <c r="R33" s="192"/>
      <c r="S33" s="195"/>
      <c r="T33" s="196"/>
      <c r="U33" s="194"/>
      <c r="V33" s="192"/>
      <c r="W33" s="195"/>
      <c r="X33" s="196"/>
      <c r="Y33" s="194"/>
      <c r="Z33" s="192"/>
      <c r="AA33" s="195"/>
      <c r="AB33" s="196"/>
      <c r="AC33" s="194"/>
      <c r="AD33" s="192"/>
      <c r="AE33" s="195"/>
      <c r="AF33" s="196"/>
      <c r="AG33" s="194"/>
      <c r="AH33" s="192"/>
      <c r="AI33" s="195">
        <f t="shared" si="1"/>
        <v>5334</v>
      </c>
      <c r="AJ33" s="196">
        <f t="shared" si="1"/>
        <v>4332.24</v>
      </c>
    </row>
    <row r="34" spans="1:56" s="20" customFormat="1" x14ac:dyDescent="0.2">
      <c r="A34" s="173" t="s">
        <v>35</v>
      </c>
      <c r="B34" s="173"/>
      <c r="C34" s="173" t="s">
        <v>110</v>
      </c>
      <c r="D34" s="173">
        <v>70</v>
      </c>
      <c r="E34" s="173"/>
      <c r="F34" s="174"/>
      <c r="G34" s="174"/>
      <c r="H34" s="174"/>
      <c r="I34" s="174"/>
      <c r="J34" s="175" t="s">
        <v>19</v>
      </c>
      <c r="K34" s="129"/>
      <c r="L34" s="129"/>
      <c r="M34" s="177"/>
      <c r="N34" s="175"/>
      <c r="O34" s="176"/>
      <c r="P34" s="178"/>
      <c r="Q34" s="177"/>
      <c r="R34" s="175"/>
      <c r="S34" s="176"/>
      <c r="T34" s="178"/>
      <c r="U34" s="177"/>
      <c r="V34" s="175"/>
      <c r="W34" s="176"/>
      <c r="X34" s="178"/>
      <c r="Y34" s="177"/>
      <c r="Z34" s="175"/>
      <c r="AA34" s="176"/>
      <c r="AB34" s="178"/>
      <c r="AC34" s="177"/>
      <c r="AD34" s="175"/>
      <c r="AE34" s="176"/>
      <c r="AF34" s="178"/>
      <c r="AG34" s="177"/>
      <c r="AH34" s="175"/>
      <c r="AI34" s="176">
        <f t="shared" si="1"/>
        <v>0</v>
      </c>
      <c r="AJ34" s="178">
        <f t="shared" si="1"/>
        <v>0</v>
      </c>
    </row>
    <row r="35" spans="1:56" s="193" customFormat="1" x14ac:dyDescent="0.2">
      <c r="A35" s="190" t="s">
        <v>10</v>
      </c>
      <c r="B35" s="190" t="s">
        <v>54</v>
      </c>
      <c r="C35" s="190" t="s">
        <v>45</v>
      </c>
      <c r="D35" s="190">
        <v>60</v>
      </c>
      <c r="E35" s="190" t="s">
        <v>135</v>
      </c>
      <c r="F35" s="191"/>
      <c r="G35" s="191">
        <v>14.79</v>
      </c>
      <c r="H35" s="191"/>
      <c r="I35" s="191">
        <f>SUM(G10:G35)</f>
        <v>3874.58</v>
      </c>
      <c r="J35" s="192" t="s">
        <v>19</v>
      </c>
      <c r="K35" s="190">
        <v>4</v>
      </c>
      <c r="L35" s="190">
        <v>19.93</v>
      </c>
      <c r="M35" s="194">
        <v>1</v>
      </c>
      <c r="N35" s="192">
        <v>15.32</v>
      </c>
      <c r="O35" s="195">
        <v>0</v>
      </c>
      <c r="P35" s="196">
        <v>14.79</v>
      </c>
      <c r="Q35" s="194"/>
      <c r="R35" s="192"/>
      <c r="S35" s="195"/>
      <c r="T35" s="196"/>
      <c r="U35" s="194"/>
      <c r="V35" s="192"/>
      <c r="W35" s="195"/>
      <c r="X35" s="196"/>
      <c r="Y35" s="194"/>
      <c r="Z35" s="192"/>
      <c r="AA35" s="195"/>
      <c r="AB35" s="196"/>
      <c r="AC35" s="194"/>
      <c r="AD35" s="192"/>
      <c r="AE35" s="195"/>
      <c r="AF35" s="196"/>
      <c r="AG35" s="194"/>
      <c r="AH35" s="192"/>
      <c r="AI35" s="195">
        <f t="shared" si="1"/>
        <v>5</v>
      </c>
      <c r="AJ35" s="196">
        <f t="shared" si="1"/>
        <v>50.04</v>
      </c>
    </row>
    <row r="36" spans="1:56" s="193" customFormat="1" x14ac:dyDescent="0.2">
      <c r="A36" s="190" t="s">
        <v>26</v>
      </c>
      <c r="B36" s="190" t="s">
        <v>89</v>
      </c>
      <c r="C36" s="190" t="s">
        <v>88</v>
      </c>
      <c r="D36" s="190">
        <v>58</v>
      </c>
      <c r="E36" s="190" t="s">
        <v>135</v>
      </c>
      <c r="F36" s="191">
        <v>5</v>
      </c>
      <c r="G36" s="191">
        <v>19.87</v>
      </c>
      <c r="H36" s="191"/>
      <c r="I36" s="191">
        <f>G36</f>
        <v>19.87</v>
      </c>
      <c r="J36" s="208" t="s">
        <v>118</v>
      </c>
      <c r="K36" s="190">
        <v>4</v>
      </c>
      <c r="L36" s="190">
        <v>19.93</v>
      </c>
      <c r="M36" s="194">
        <v>7</v>
      </c>
      <c r="N36" s="192">
        <v>21.48</v>
      </c>
      <c r="O36" s="195">
        <v>5</v>
      </c>
      <c r="P36" s="196">
        <v>19.87</v>
      </c>
      <c r="Q36" s="194"/>
      <c r="R36" s="192"/>
      <c r="S36" s="195"/>
      <c r="T36" s="196"/>
      <c r="U36" s="194"/>
      <c r="V36" s="192"/>
      <c r="W36" s="195"/>
      <c r="X36" s="196"/>
      <c r="Y36" s="194"/>
      <c r="Z36" s="192"/>
      <c r="AA36" s="195"/>
      <c r="AB36" s="196"/>
      <c r="AC36" s="194"/>
      <c r="AD36" s="192"/>
      <c r="AE36" s="195"/>
      <c r="AF36" s="196"/>
      <c r="AG36" s="194"/>
      <c r="AH36" s="192"/>
      <c r="AI36" s="195">
        <f t="shared" si="1"/>
        <v>16</v>
      </c>
      <c r="AJ36" s="196">
        <f t="shared" si="1"/>
        <v>61.28</v>
      </c>
    </row>
    <row r="37" spans="1:56" s="193" customFormat="1" x14ac:dyDescent="0.2">
      <c r="A37" s="190" t="s">
        <v>31</v>
      </c>
      <c r="B37" s="190" t="s">
        <v>68</v>
      </c>
      <c r="C37" s="190" t="s">
        <v>87</v>
      </c>
      <c r="D37" s="190">
        <v>70</v>
      </c>
      <c r="E37" s="190" t="s">
        <v>135</v>
      </c>
      <c r="F37" s="191">
        <v>5</v>
      </c>
      <c r="G37" s="191">
        <v>19.87</v>
      </c>
      <c r="H37" s="191"/>
      <c r="I37" s="191"/>
      <c r="J37" s="205" t="s">
        <v>21</v>
      </c>
      <c r="K37" s="190">
        <v>7</v>
      </c>
      <c r="L37" s="190">
        <v>23.02</v>
      </c>
      <c r="M37" s="194">
        <v>4</v>
      </c>
      <c r="N37" s="192">
        <v>18.41</v>
      </c>
      <c r="O37" s="195">
        <v>5</v>
      </c>
      <c r="P37" s="196">
        <v>19.87</v>
      </c>
      <c r="Q37" s="194"/>
      <c r="R37" s="192"/>
      <c r="S37" s="195"/>
      <c r="T37" s="196"/>
      <c r="U37" s="194"/>
      <c r="V37" s="192"/>
      <c r="W37" s="195"/>
      <c r="X37" s="196"/>
      <c r="Y37" s="194"/>
      <c r="Z37" s="192"/>
      <c r="AA37" s="195"/>
      <c r="AB37" s="196"/>
      <c r="AC37" s="194"/>
      <c r="AD37" s="192"/>
      <c r="AE37" s="195"/>
      <c r="AF37" s="196"/>
      <c r="AG37" s="194"/>
      <c r="AH37" s="192"/>
      <c r="AI37" s="195">
        <f t="shared" si="1"/>
        <v>16</v>
      </c>
      <c r="AJ37" s="196">
        <f t="shared" si="1"/>
        <v>61.3</v>
      </c>
    </row>
    <row r="38" spans="1:56" s="193" customFormat="1" x14ac:dyDescent="0.2">
      <c r="A38" s="190" t="s">
        <v>11</v>
      </c>
      <c r="B38" s="190" t="s">
        <v>61</v>
      </c>
      <c r="C38" s="190" t="s">
        <v>60</v>
      </c>
      <c r="D38" s="190">
        <v>70</v>
      </c>
      <c r="E38" s="190" t="s">
        <v>135</v>
      </c>
      <c r="F38" s="191">
        <v>0</v>
      </c>
      <c r="G38" s="191">
        <v>18.45</v>
      </c>
      <c r="H38" s="191"/>
      <c r="I38" s="191"/>
      <c r="J38" s="205" t="s">
        <v>21</v>
      </c>
      <c r="K38" s="190">
        <v>30</v>
      </c>
      <c r="L38" s="190">
        <v>50.31</v>
      </c>
      <c r="M38" s="194">
        <v>11</v>
      </c>
      <c r="N38" s="192">
        <v>28.17</v>
      </c>
      <c r="O38" s="195">
        <v>0</v>
      </c>
      <c r="P38" s="196">
        <v>18.45</v>
      </c>
      <c r="Q38" s="194"/>
      <c r="R38" s="192"/>
      <c r="S38" s="195"/>
      <c r="T38" s="196"/>
      <c r="U38" s="194"/>
      <c r="V38" s="192"/>
      <c r="W38" s="195"/>
      <c r="X38" s="196"/>
      <c r="Y38" s="194"/>
      <c r="Z38" s="192"/>
      <c r="AA38" s="195"/>
      <c r="AB38" s="196"/>
      <c r="AC38" s="194"/>
      <c r="AD38" s="192"/>
      <c r="AE38" s="195"/>
      <c r="AF38" s="196"/>
      <c r="AG38" s="194"/>
      <c r="AH38" s="192"/>
      <c r="AI38" s="195">
        <f t="shared" si="1"/>
        <v>41</v>
      </c>
      <c r="AJ38" s="196">
        <f t="shared" si="1"/>
        <v>96.93</v>
      </c>
    </row>
    <row r="39" spans="1:56" s="193" customFormat="1" x14ac:dyDescent="0.2">
      <c r="A39" s="190" t="s">
        <v>20</v>
      </c>
      <c r="B39" s="190" t="s">
        <v>115</v>
      </c>
      <c r="C39" s="190" t="s">
        <v>111</v>
      </c>
      <c r="D39" s="190">
        <v>70</v>
      </c>
      <c r="E39" s="190" t="s">
        <v>137</v>
      </c>
      <c r="F39" s="191">
        <v>0</v>
      </c>
      <c r="G39" s="191">
        <v>15.78</v>
      </c>
      <c r="H39" s="191"/>
      <c r="I39" s="191"/>
      <c r="J39" s="205" t="s">
        <v>21</v>
      </c>
      <c r="K39" s="190">
        <v>0</v>
      </c>
      <c r="L39" s="190">
        <v>0</v>
      </c>
      <c r="M39" s="194"/>
      <c r="N39" s="192"/>
      <c r="O39" s="195">
        <v>0</v>
      </c>
      <c r="P39" s="196">
        <v>15.78</v>
      </c>
      <c r="Q39" s="194"/>
      <c r="R39" s="192"/>
      <c r="S39" s="195"/>
      <c r="T39" s="196"/>
      <c r="U39" s="194"/>
      <c r="V39" s="192"/>
      <c r="W39" s="195"/>
      <c r="X39" s="196"/>
      <c r="Y39" s="194"/>
      <c r="Z39" s="192"/>
      <c r="AA39" s="195"/>
      <c r="AB39" s="196"/>
      <c r="AC39" s="194"/>
      <c r="AD39" s="192"/>
      <c r="AE39" s="195"/>
      <c r="AF39" s="196"/>
      <c r="AG39" s="194"/>
      <c r="AH39" s="192"/>
      <c r="AI39" s="195">
        <f t="shared" si="1"/>
        <v>0</v>
      </c>
      <c r="AJ39" s="196">
        <f t="shared" si="1"/>
        <v>15.78</v>
      </c>
    </row>
    <row r="40" spans="1:56" s="193" customFormat="1" x14ac:dyDescent="0.2">
      <c r="A40" s="190" t="s">
        <v>23</v>
      </c>
      <c r="B40" s="190" t="s">
        <v>68</v>
      </c>
      <c r="C40" s="190" t="s">
        <v>67</v>
      </c>
      <c r="D40" s="190">
        <v>70</v>
      </c>
      <c r="E40" s="190" t="s">
        <v>135</v>
      </c>
      <c r="F40" s="191">
        <v>3</v>
      </c>
      <c r="G40" s="191">
        <v>17.850000000000001</v>
      </c>
      <c r="H40" s="191"/>
      <c r="I40" s="191">
        <f>SUM(G37:G41)</f>
        <v>71.95</v>
      </c>
      <c r="J40" s="205" t="s">
        <v>21</v>
      </c>
      <c r="K40" s="190">
        <v>2</v>
      </c>
      <c r="L40" s="190">
        <v>17.84</v>
      </c>
      <c r="M40" s="194">
        <v>2</v>
      </c>
      <c r="N40" s="192">
        <v>16.350000000000001</v>
      </c>
      <c r="O40" s="195">
        <v>3</v>
      </c>
      <c r="P40" s="196">
        <v>17.850000000000001</v>
      </c>
      <c r="Q40" s="194"/>
      <c r="R40" s="192"/>
      <c r="S40" s="195"/>
      <c r="T40" s="196"/>
      <c r="U40" s="194"/>
      <c r="V40" s="192"/>
      <c r="W40" s="195"/>
      <c r="X40" s="196"/>
      <c r="Y40" s="194"/>
      <c r="Z40" s="192"/>
      <c r="AA40" s="195"/>
      <c r="AB40" s="196"/>
      <c r="AC40" s="194"/>
      <c r="AD40" s="192"/>
      <c r="AE40" s="195"/>
      <c r="AF40" s="196"/>
      <c r="AG40" s="194"/>
      <c r="AH40" s="192"/>
      <c r="AI40" s="195">
        <f t="shared" si="1"/>
        <v>7</v>
      </c>
      <c r="AJ40" s="196">
        <f t="shared" si="1"/>
        <v>52.04</v>
      </c>
    </row>
    <row r="41" spans="1:56" s="20" customFormat="1" ht="13.5" thickBot="1" x14ac:dyDescent="0.25">
      <c r="A41" s="179" t="s">
        <v>38</v>
      </c>
      <c r="B41" s="179" t="s">
        <v>114</v>
      </c>
      <c r="C41" s="179" t="s">
        <v>113</v>
      </c>
      <c r="D41" s="179">
        <v>70</v>
      </c>
      <c r="E41" s="179"/>
      <c r="F41" s="180"/>
      <c r="G41" s="180"/>
      <c r="H41" s="180"/>
      <c r="I41" s="180"/>
      <c r="J41" s="181" t="s">
        <v>21</v>
      </c>
      <c r="K41" s="129"/>
      <c r="L41" s="129"/>
      <c r="M41" s="183"/>
      <c r="N41" s="184"/>
      <c r="O41" s="182"/>
      <c r="P41" s="185"/>
      <c r="Q41" s="183"/>
      <c r="R41" s="184"/>
      <c r="S41" s="182"/>
      <c r="T41" s="185"/>
      <c r="U41" s="183"/>
      <c r="V41" s="184"/>
      <c r="W41" s="182"/>
      <c r="X41" s="185"/>
      <c r="Y41" s="183"/>
      <c r="Z41" s="184"/>
      <c r="AA41" s="182"/>
      <c r="AB41" s="185"/>
      <c r="AC41" s="183"/>
      <c r="AD41" s="184"/>
      <c r="AE41" s="182"/>
      <c r="AF41" s="185"/>
      <c r="AG41" s="183"/>
      <c r="AH41" s="184"/>
      <c r="AI41" s="182">
        <f t="shared" si="1"/>
        <v>0</v>
      </c>
      <c r="AJ41" s="185">
        <f t="shared" si="1"/>
        <v>0</v>
      </c>
    </row>
    <row r="42" spans="1:56" s="3" customFormat="1" ht="13.5" thickBot="1" x14ac:dyDescent="0.25">
      <c r="A42" s="40"/>
      <c r="B42" s="41"/>
      <c r="C42" s="41"/>
      <c r="D42" s="41"/>
      <c r="E42" s="41"/>
      <c r="F42" s="122"/>
      <c r="G42" s="122">
        <f>SUM(G10:G41)</f>
        <v>3966.3999999999996</v>
      </c>
      <c r="H42" s="122"/>
      <c r="I42" s="122">
        <f>SUM(I35:I41)</f>
        <v>3966.3999999999996</v>
      </c>
      <c r="J42" s="144">
        <v>0</v>
      </c>
      <c r="K42" s="10"/>
      <c r="L42" s="187">
        <f>SUM(L10:L41)</f>
        <v>4629.5100000000011</v>
      </c>
      <c r="M42" s="8"/>
      <c r="N42" s="27">
        <f>SUM(N10:N41)</f>
        <v>3441.8599999999992</v>
      </c>
      <c r="O42" s="8"/>
      <c r="P42" s="27">
        <f>SUM(P10:P41)</f>
        <v>3929.08</v>
      </c>
      <c r="Q42" s="8"/>
      <c r="R42" s="27">
        <f t="shared" ref="R42:AH42" si="2">SUM(R10:R41)</f>
        <v>0</v>
      </c>
      <c r="S42" s="8"/>
      <c r="T42" s="9">
        <f t="shared" si="2"/>
        <v>0</v>
      </c>
      <c r="U42" s="17"/>
      <c r="V42" s="17">
        <f t="shared" si="2"/>
        <v>0</v>
      </c>
      <c r="W42" s="8"/>
      <c r="X42" s="9">
        <f t="shared" si="2"/>
        <v>0</v>
      </c>
      <c r="Y42" s="8"/>
      <c r="Z42" s="9">
        <f>SUM(Z10:Z41)</f>
        <v>0</v>
      </c>
      <c r="AA42" s="8"/>
      <c r="AB42" s="9">
        <f>SUM(AB10:AB41)</f>
        <v>0</v>
      </c>
      <c r="AC42" s="8"/>
      <c r="AD42" s="9">
        <f t="shared" si="2"/>
        <v>0</v>
      </c>
      <c r="AE42" s="8"/>
      <c r="AF42" s="9">
        <f t="shared" si="2"/>
        <v>0</v>
      </c>
      <c r="AG42" s="8"/>
      <c r="AH42" s="17">
        <f t="shared" si="2"/>
        <v>0</v>
      </c>
      <c r="AI42" s="8"/>
      <c r="AJ42" s="28">
        <f t="shared" ref="AJ42" si="3">L42+N42+P42+R42+T42+V42+X42+Z42+AB42+AD42+AF42+AH42</f>
        <v>12000.45</v>
      </c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51"/>
      <c r="BB42" s="51"/>
      <c r="BC42" s="51"/>
      <c r="BD42" s="51"/>
    </row>
    <row r="43" spans="1:56" x14ac:dyDescent="0.2">
      <c r="I43" s="170"/>
    </row>
    <row r="45" spans="1:56" ht="13.5" thickBot="1" x14ac:dyDescent="0.25">
      <c r="B45" s="188" t="s">
        <v>19</v>
      </c>
      <c r="C45" s="189"/>
      <c r="D45" s="189"/>
      <c r="E45" s="114">
        <f>G20+G21</f>
        <v>81.510000000000005</v>
      </c>
    </row>
    <row r="46" spans="1:56" ht="13.5" thickTop="1" x14ac:dyDescent="0.2"/>
    <row r="47" spans="1:56" x14ac:dyDescent="0.2">
      <c r="B47" s="192" t="s">
        <v>19</v>
      </c>
      <c r="E47" s="125">
        <f>G12+G13+G14+G16+G17+G18+G19+G24+G26+G27+G28+G29+G30+G31+G32+G33+G35+G22+G15+G23</f>
        <v>3793.0699999999993</v>
      </c>
      <c r="G47" s="1">
        <f>3793.07-56.16</f>
        <v>3736.9100000000003</v>
      </c>
    </row>
    <row r="48" spans="1:56" x14ac:dyDescent="0.2">
      <c r="B48" s="208" t="s">
        <v>118</v>
      </c>
      <c r="E48" s="125">
        <f>G36</f>
        <v>19.87</v>
      </c>
    </row>
    <row r="49" spans="2:9" x14ac:dyDescent="0.2">
      <c r="B49" s="209" t="s">
        <v>21</v>
      </c>
      <c r="E49" s="125">
        <f>G37+G38+G40+G39</f>
        <v>71.95</v>
      </c>
    </row>
    <row r="50" spans="2:9" ht="13.5" thickBot="1" x14ac:dyDescent="0.25">
      <c r="B50" s="52" t="s">
        <v>138</v>
      </c>
      <c r="C50" s="52"/>
      <c r="D50" s="52"/>
      <c r="E50" s="210">
        <f>SUM(E47:E49)</f>
        <v>3884.889999999999</v>
      </c>
      <c r="F50" s="1">
        <v>-56.16</v>
      </c>
      <c r="G50" s="1">
        <f>E50+F50</f>
        <v>3828.7299999999991</v>
      </c>
      <c r="I50" s="1">
        <f>E45+E50</f>
        <v>3966.3999999999992</v>
      </c>
    </row>
    <row r="51" spans="2:9" ht="13.5" thickTop="1" x14ac:dyDescent="0.2"/>
  </sheetData>
  <mergeCells count="12">
    <mergeCell ref="AI8:A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</mergeCells>
  <printOptions horizontalCentered="1"/>
  <pageMargins left="0.25" right="0.25" top="0.75" bottom="0.75" header="0.3" footer="0.3"/>
  <pageSetup scale="43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D53"/>
  <sheetViews>
    <sheetView workbookViewId="0">
      <selection activeCell="N12" sqref="N12"/>
    </sheetView>
  </sheetViews>
  <sheetFormatPr defaultColWidth="9.140625" defaultRowHeight="12.75" x14ac:dyDescent="0.2"/>
  <cols>
    <col min="1" max="1" width="19" style="2" customWidth="1"/>
    <col min="2" max="2" width="20.7109375" style="2" customWidth="1"/>
    <col min="3" max="3" width="15.42578125" style="2" customWidth="1"/>
    <col min="4" max="4" width="6.42578125" style="2" customWidth="1"/>
    <col min="5" max="5" width="17.28515625" style="2" customWidth="1"/>
    <col min="6" max="6" width="11.7109375" style="1" customWidth="1"/>
    <col min="7" max="7" width="11.28515625" style="1" customWidth="1"/>
    <col min="8" max="8" width="4" style="1" customWidth="1"/>
    <col min="9" max="9" width="13.7109375" style="1" customWidth="1"/>
    <col min="10" max="10" width="35.42578125" style="2" customWidth="1"/>
    <col min="11" max="11" width="8.85546875" style="2" customWidth="1"/>
    <col min="12" max="12" width="10.7109375" style="1" customWidth="1"/>
    <col min="13" max="13" width="8.85546875" style="2" customWidth="1"/>
    <col min="14" max="14" width="10.7109375" style="2" customWidth="1"/>
    <col min="15" max="15" width="10" style="2" customWidth="1"/>
    <col min="16" max="16" width="10.85546875" style="1" customWidth="1"/>
    <col min="17" max="17" width="10" style="1" customWidth="1"/>
    <col min="18" max="19" width="11.7109375" style="2" customWidth="1"/>
    <col min="20" max="21" width="12" style="2" customWidth="1"/>
    <col min="22" max="25" width="12.28515625" style="2" customWidth="1"/>
    <col min="26" max="35" width="12.28515625" style="1" customWidth="1"/>
    <col min="36" max="36" width="13.85546875" style="1" customWidth="1"/>
    <col min="37" max="16384" width="9.140625" style="2"/>
  </cols>
  <sheetData>
    <row r="1" spans="1:36" x14ac:dyDescent="0.2">
      <c r="A1" s="37" t="s">
        <v>1</v>
      </c>
      <c r="B1" s="37"/>
      <c r="C1" s="37"/>
    </row>
    <row r="2" spans="1:36" ht="15.75" x14ac:dyDescent="0.25">
      <c r="A2" s="37" t="s">
        <v>2</v>
      </c>
      <c r="B2" s="37"/>
      <c r="C2" s="37"/>
      <c r="E2" s="38"/>
    </row>
    <row r="3" spans="1:36" x14ac:dyDescent="0.2">
      <c r="A3" s="37" t="s">
        <v>3</v>
      </c>
      <c r="B3" s="37"/>
      <c r="C3" s="37"/>
      <c r="E3" s="39"/>
      <c r="F3" s="119" t="s">
        <v>125</v>
      </c>
    </row>
    <row r="4" spans="1:36" x14ac:dyDescent="0.2">
      <c r="A4" s="37" t="s">
        <v>37</v>
      </c>
      <c r="B4" s="37"/>
      <c r="C4" s="37"/>
    </row>
    <row r="5" spans="1:36" x14ac:dyDescent="0.2">
      <c r="A5" s="37"/>
      <c r="B5" s="37"/>
      <c r="C5" s="37"/>
    </row>
    <row r="6" spans="1:36" x14ac:dyDescent="0.2">
      <c r="A6" s="37" t="s">
        <v>121</v>
      </c>
      <c r="B6" s="37"/>
      <c r="C6" s="37"/>
    </row>
    <row r="7" spans="1:36" ht="13.5" thickBot="1" x14ac:dyDescent="0.25">
      <c r="A7" s="37" t="s">
        <v>120</v>
      </c>
      <c r="B7" s="37"/>
      <c r="C7" s="37"/>
      <c r="G7" s="120"/>
    </row>
    <row r="8" spans="1:36" ht="13.5" thickBot="1" x14ac:dyDescent="0.25">
      <c r="A8" s="40">
        <v>39630</v>
      </c>
      <c r="B8" s="41"/>
      <c r="C8" s="41"/>
      <c r="D8" s="41"/>
      <c r="E8" s="41"/>
      <c r="F8" s="121" t="s">
        <v>17</v>
      </c>
      <c r="G8" s="122" t="s">
        <v>90</v>
      </c>
      <c r="H8" s="121" t="s">
        <v>15</v>
      </c>
      <c r="I8" s="28" t="s">
        <v>116</v>
      </c>
      <c r="J8" s="45"/>
      <c r="K8" s="370">
        <v>43282</v>
      </c>
      <c r="L8" s="371"/>
      <c r="M8" s="370">
        <v>43330</v>
      </c>
      <c r="N8" s="371"/>
      <c r="O8" s="372">
        <v>43344</v>
      </c>
      <c r="P8" s="373"/>
      <c r="Q8" s="372">
        <v>43374</v>
      </c>
      <c r="R8" s="373"/>
      <c r="S8" s="368">
        <v>43405</v>
      </c>
      <c r="T8" s="369"/>
      <c r="U8" s="372">
        <v>43435</v>
      </c>
      <c r="V8" s="373"/>
      <c r="W8" s="372">
        <v>43466</v>
      </c>
      <c r="X8" s="373"/>
      <c r="Y8" s="372">
        <v>43497</v>
      </c>
      <c r="Z8" s="373"/>
      <c r="AA8" s="372">
        <v>43525</v>
      </c>
      <c r="AB8" s="373"/>
      <c r="AC8" s="372">
        <v>43556</v>
      </c>
      <c r="AD8" s="373"/>
      <c r="AE8" s="372">
        <v>43586</v>
      </c>
      <c r="AF8" s="374"/>
      <c r="AG8" s="115"/>
      <c r="AH8" s="46">
        <v>43617</v>
      </c>
      <c r="AI8" s="368" t="s">
        <v>17</v>
      </c>
      <c r="AJ8" s="369"/>
    </row>
    <row r="9" spans="1:36" ht="13.5" thickBot="1" x14ac:dyDescent="0.25">
      <c r="A9" s="136"/>
      <c r="B9" s="137"/>
      <c r="C9" s="138" t="s">
        <v>4</v>
      </c>
      <c r="D9" s="137" t="s">
        <v>12</v>
      </c>
      <c r="E9" s="137"/>
      <c r="F9" s="139" t="s">
        <v>13</v>
      </c>
      <c r="G9" s="140" t="s">
        <v>14</v>
      </c>
      <c r="H9" s="140" t="s">
        <v>16</v>
      </c>
      <c r="I9" s="140" t="s">
        <v>117</v>
      </c>
      <c r="J9" s="141" t="s">
        <v>18</v>
      </c>
      <c r="K9" s="13" t="s">
        <v>94</v>
      </c>
      <c r="L9" s="18" t="s">
        <v>96</v>
      </c>
      <c r="M9" s="12" t="s">
        <v>95</v>
      </c>
      <c r="N9" s="45" t="s">
        <v>97</v>
      </c>
      <c r="O9" s="13" t="s">
        <v>95</v>
      </c>
      <c r="P9" s="18" t="s">
        <v>98</v>
      </c>
      <c r="Q9" s="19" t="s">
        <v>95</v>
      </c>
      <c r="R9" s="45" t="s">
        <v>99</v>
      </c>
      <c r="S9" s="13" t="s">
        <v>95</v>
      </c>
      <c r="T9" s="45" t="s">
        <v>100</v>
      </c>
      <c r="U9" s="12" t="s">
        <v>95</v>
      </c>
      <c r="V9" s="12" t="s">
        <v>101</v>
      </c>
      <c r="W9" s="13" t="s">
        <v>95</v>
      </c>
      <c r="X9" s="45" t="s">
        <v>102</v>
      </c>
      <c r="Y9" s="13" t="s">
        <v>95</v>
      </c>
      <c r="Z9" s="18" t="s">
        <v>103</v>
      </c>
      <c r="AA9" s="19" t="s">
        <v>95</v>
      </c>
      <c r="AB9" s="18" t="s">
        <v>104</v>
      </c>
      <c r="AC9" s="19" t="s">
        <v>95</v>
      </c>
      <c r="AD9" s="18" t="s">
        <v>105</v>
      </c>
      <c r="AE9" s="19" t="s">
        <v>95</v>
      </c>
      <c r="AF9" s="18" t="s">
        <v>106</v>
      </c>
      <c r="AG9" s="19" t="s">
        <v>95</v>
      </c>
      <c r="AH9" s="16" t="s">
        <v>107</v>
      </c>
      <c r="AI9" s="19" t="s">
        <v>109</v>
      </c>
      <c r="AJ9" s="18" t="s">
        <v>108</v>
      </c>
    </row>
    <row r="10" spans="1:36" customFormat="1" x14ac:dyDescent="0.2">
      <c r="A10" s="129" t="s">
        <v>41</v>
      </c>
      <c r="B10" s="129"/>
      <c r="C10" s="129" t="s">
        <v>92</v>
      </c>
      <c r="D10" s="129">
        <v>1</v>
      </c>
      <c r="E10" s="129"/>
      <c r="F10" s="130"/>
      <c r="G10" s="130"/>
      <c r="H10" s="130"/>
      <c r="I10" s="130"/>
      <c r="J10" s="145" t="s">
        <v>19</v>
      </c>
      <c r="K10" s="60"/>
      <c r="L10" s="60"/>
      <c r="M10" s="164"/>
      <c r="N10" s="165"/>
      <c r="O10" s="163"/>
      <c r="P10" s="166"/>
      <c r="Q10" s="164"/>
      <c r="R10" s="165"/>
      <c r="S10" s="157"/>
      <c r="T10" s="158"/>
      <c r="U10" s="164"/>
      <c r="V10" s="165"/>
      <c r="W10" s="157"/>
      <c r="X10" s="158"/>
      <c r="Y10" s="164"/>
      <c r="Z10" s="165"/>
      <c r="AA10" s="157"/>
      <c r="AB10" s="158"/>
      <c r="AC10" s="164"/>
      <c r="AD10" s="165"/>
      <c r="AE10" s="157"/>
      <c r="AF10" s="158"/>
      <c r="AG10" s="164"/>
      <c r="AH10" s="165"/>
      <c r="AI10" s="157"/>
      <c r="AJ10" s="158">
        <f t="shared" ref="AJ10:AJ11" si="0">SUM(L10:AH10)</f>
        <v>0</v>
      </c>
    </row>
    <row r="11" spans="1:36" customFormat="1" x14ac:dyDescent="0.2">
      <c r="A11" s="129" t="s">
        <v>42</v>
      </c>
      <c r="B11" s="129"/>
      <c r="C11" s="129" t="s">
        <v>93</v>
      </c>
      <c r="D11" s="129">
        <v>4</v>
      </c>
      <c r="E11" s="129"/>
      <c r="F11" s="130"/>
      <c r="G11" s="130"/>
      <c r="H11" s="130"/>
      <c r="I11" s="130"/>
      <c r="J11" s="145" t="s">
        <v>19</v>
      </c>
      <c r="K11" s="60"/>
      <c r="L11" s="60"/>
      <c r="M11" s="149"/>
      <c r="N11" s="145"/>
      <c r="O11" s="153"/>
      <c r="P11" s="159"/>
      <c r="Q11" s="149"/>
      <c r="R11" s="145"/>
      <c r="S11" s="153"/>
      <c r="T11" s="159"/>
      <c r="U11" s="149"/>
      <c r="V11" s="145"/>
      <c r="W11" s="153"/>
      <c r="X11" s="159"/>
      <c r="Y11" s="149"/>
      <c r="Z11" s="145"/>
      <c r="AA11" s="153"/>
      <c r="AB11" s="159"/>
      <c r="AC11" s="149"/>
      <c r="AD11" s="145"/>
      <c r="AE11" s="153"/>
      <c r="AF11" s="159"/>
      <c r="AG11" s="149"/>
      <c r="AH11" s="145"/>
      <c r="AI11" s="153"/>
      <c r="AJ11" s="159">
        <f t="shared" si="0"/>
        <v>0</v>
      </c>
    </row>
    <row r="12" spans="1:36" s="60" customFormat="1" x14ac:dyDescent="0.2">
      <c r="A12" s="133" t="s">
        <v>43</v>
      </c>
      <c r="B12" s="133" t="s">
        <v>50</v>
      </c>
      <c r="C12" s="133" t="s">
        <v>44</v>
      </c>
      <c r="D12" s="133">
        <v>1</v>
      </c>
      <c r="E12" s="133" t="s">
        <v>129</v>
      </c>
      <c r="F12" s="134">
        <v>52</v>
      </c>
      <c r="G12" s="134">
        <v>67.66</v>
      </c>
      <c r="H12" s="134"/>
      <c r="I12" s="134"/>
      <c r="J12" s="146" t="s">
        <v>19</v>
      </c>
      <c r="K12" s="60">
        <v>55</v>
      </c>
      <c r="L12" s="60">
        <v>72.67</v>
      </c>
      <c r="M12" s="150">
        <v>52</v>
      </c>
      <c r="N12" s="146">
        <v>67.66</v>
      </c>
      <c r="O12" s="154"/>
      <c r="P12" s="160"/>
      <c r="Q12" s="150"/>
      <c r="R12" s="146"/>
      <c r="S12" s="154"/>
      <c r="T12" s="160"/>
      <c r="U12" s="150"/>
      <c r="V12" s="146"/>
      <c r="W12" s="154"/>
      <c r="X12" s="160"/>
      <c r="Y12" s="150"/>
      <c r="Z12" s="146"/>
      <c r="AA12" s="154"/>
      <c r="AB12" s="160"/>
      <c r="AC12" s="150"/>
      <c r="AD12" s="146"/>
      <c r="AE12" s="154"/>
      <c r="AF12" s="160"/>
      <c r="AG12" s="150"/>
      <c r="AH12" s="146"/>
      <c r="AI12" s="154">
        <f>K12+M12+O12+Q12+S12+U12+W12+Y12+AA12+AC12+AE12+AG12</f>
        <v>107</v>
      </c>
      <c r="AJ12" s="160">
        <f>L12+N12+P12+R12+T12+V12+X12+Z12+AB12+AD12+AF12+AH12</f>
        <v>140.32999999999998</v>
      </c>
    </row>
    <row r="13" spans="1:36" s="60" customFormat="1" x14ac:dyDescent="0.2">
      <c r="A13" s="133" t="s">
        <v>22</v>
      </c>
      <c r="B13" s="133" t="s">
        <v>51</v>
      </c>
      <c r="C13" s="133" t="s">
        <v>47</v>
      </c>
      <c r="D13" s="133">
        <v>2</v>
      </c>
      <c r="E13" s="133" t="s">
        <v>129</v>
      </c>
      <c r="F13" s="134">
        <v>0</v>
      </c>
      <c r="G13" s="134">
        <v>14.3</v>
      </c>
      <c r="H13" s="134"/>
      <c r="I13" s="134"/>
      <c r="J13" s="146" t="s">
        <v>19</v>
      </c>
      <c r="K13" s="60">
        <v>0</v>
      </c>
      <c r="L13" s="60">
        <v>15.78</v>
      </c>
      <c r="M13" s="150">
        <v>0</v>
      </c>
      <c r="N13" s="146">
        <v>14.3</v>
      </c>
      <c r="O13" s="154"/>
      <c r="P13" s="160"/>
      <c r="Q13" s="150"/>
      <c r="R13" s="146"/>
      <c r="S13" s="154"/>
      <c r="T13" s="160"/>
      <c r="U13" s="150"/>
      <c r="V13" s="146"/>
      <c r="W13" s="154"/>
      <c r="X13" s="160"/>
      <c r="Y13" s="150"/>
      <c r="Z13" s="146"/>
      <c r="AA13" s="154"/>
      <c r="AB13" s="160"/>
      <c r="AC13" s="150"/>
      <c r="AD13" s="146"/>
      <c r="AE13" s="154"/>
      <c r="AF13" s="160"/>
      <c r="AG13" s="150"/>
      <c r="AH13" s="146"/>
      <c r="AI13" s="154">
        <f t="shared" ref="AI13:AJ41" si="1">K13+M13+O13+Q13+S13+U13+W13+Y13+AA13+AC13+AE13+AG13</f>
        <v>0</v>
      </c>
      <c r="AJ13" s="160">
        <f t="shared" si="1"/>
        <v>30.08</v>
      </c>
    </row>
    <row r="14" spans="1:36" s="60" customFormat="1" x14ac:dyDescent="0.2">
      <c r="A14" s="133" t="s">
        <v>22</v>
      </c>
      <c r="B14" s="133" t="s">
        <v>51</v>
      </c>
      <c r="C14" s="133" t="s">
        <v>48</v>
      </c>
      <c r="D14" s="133">
        <v>2</v>
      </c>
      <c r="E14" s="133" t="s">
        <v>129</v>
      </c>
      <c r="F14" s="134">
        <v>18</v>
      </c>
      <c r="G14" s="134">
        <v>32.770000000000003</v>
      </c>
      <c r="H14" s="134"/>
      <c r="I14" s="134"/>
      <c r="J14" s="146" t="s">
        <v>19</v>
      </c>
      <c r="L14" s="60">
        <v>35.44</v>
      </c>
      <c r="M14" s="150">
        <v>18</v>
      </c>
      <c r="N14" s="146">
        <v>32.770000000000003</v>
      </c>
      <c r="O14" s="154"/>
      <c r="P14" s="160"/>
      <c r="Q14" s="150"/>
      <c r="R14" s="146"/>
      <c r="S14" s="154"/>
      <c r="T14" s="160"/>
      <c r="U14" s="150"/>
      <c r="V14" s="146"/>
      <c r="W14" s="154"/>
      <c r="X14" s="160"/>
      <c r="Y14" s="150"/>
      <c r="Z14" s="146"/>
      <c r="AA14" s="154"/>
      <c r="AB14" s="160"/>
      <c r="AC14" s="150"/>
      <c r="AD14" s="146"/>
      <c r="AE14" s="154"/>
      <c r="AF14" s="160"/>
      <c r="AG14" s="150"/>
      <c r="AH14" s="146"/>
      <c r="AI14" s="154">
        <f t="shared" si="1"/>
        <v>18</v>
      </c>
      <c r="AJ14" s="160">
        <f t="shared" si="1"/>
        <v>68.210000000000008</v>
      </c>
    </row>
    <row r="15" spans="1:36" s="60" customFormat="1" x14ac:dyDescent="0.2">
      <c r="A15" s="133" t="s">
        <v>5</v>
      </c>
      <c r="B15" s="133" t="s">
        <v>52</v>
      </c>
      <c r="C15" s="133" t="s">
        <v>46</v>
      </c>
      <c r="D15" s="133">
        <v>4</v>
      </c>
      <c r="E15" s="133" t="s">
        <v>129</v>
      </c>
      <c r="F15" s="134">
        <v>17</v>
      </c>
      <c r="G15" s="134">
        <v>31.74</v>
      </c>
      <c r="H15" s="134"/>
      <c r="I15" s="135"/>
      <c r="J15" s="146" t="s">
        <v>19</v>
      </c>
      <c r="K15" s="60">
        <v>19</v>
      </c>
      <c r="L15" s="60">
        <v>35.44</v>
      </c>
      <c r="M15" s="150">
        <v>17</v>
      </c>
      <c r="N15" s="146">
        <v>31.74</v>
      </c>
      <c r="O15" s="154"/>
      <c r="P15" s="160"/>
      <c r="Q15" s="150"/>
      <c r="R15" s="146"/>
      <c r="S15" s="154"/>
      <c r="T15" s="160"/>
      <c r="U15" s="150"/>
      <c r="V15" s="146"/>
      <c r="W15" s="154"/>
      <c r="X15" s="160"/>
      <c r="Y15" s="150"/>
      <c r="Z15" s="146"/>
      <c r="AA15" s="154"/>
      <c r="AB15" s="160"/>
      <c r="AC15" s="150"/>
      <c r="AD15" s="146"/>
      <c r="AE15" s="154"/>
      <c r="AF15" s="160"/>
      <c r="AG15" s="150"/>
      <c r="AH15" s="146"/>
      <c r="AI15" s="154">
        <f t="shared" si="1"/>
        <v>36</v>
      </c>
      <c r="AJ15" s="160">
        <f t="shared" si="1"/>
        <v>67.179999999999993</v>
      </c>
    </row>
    <row r="16" spans="1:36" s="60" customFormat="1" x14ac:dyDescent="0.2">
      <c r="A16" s="133" t="s">
        <v>6</v>
      </c>
      <c r="B16" s="133" t="s">
        <v>72</v>
      </c>
      <c r="C16" s="133" t="s">
        <v>71</v>
      </c>
      <c r="D16" s="133">
        <v>4</v>
      </c>
      <c r="E16" s="133" t="s">
        <v>129</v>
      </c>
      <c r="F16" s="134">
        <v>23</v>
      </c>
      <c r="G16" s="134">
        <v>37.9</v>
      </c>
      <c r="H16" s="134"/>
      <c r="I16" s="134"/>
      <c r="J16" s="146" t="s">
        <v>19</v>
      </c>
      <c r="K16" s="60">
        <v>7</v>
      </c>
      <c r="L16" s="60">
        <v>23.02</v>
      </c>
      <c r="M16" s="150">
        <v>23</v>
      </c>
      <c r="N16" s="146">
        <v>37.9</v>
      </c>
      <c r="O16" s="154"/>
      <c r="P16" s="160"/>
      <c r="Q16" s="150"/>
      <c r="R16" s="146"/>
      <c r="S16" s="154"/>
      <c r="T16" s="160"/>
      <c r="U16" s="150"/>
      <c r="V16" s="146"/>
      <c r="W16" s="154"/>
      <c r="X16" s="160"/>
      <c r="Y16" s="150"/>
      <c r="Z16" s="146"/>
      <c r="AA16" s="154"/>
      <c r="AB16" s="160"/>
      <c r="AC16" s="150"/>
      <c r="AD16" s="146"/>
      <c r="AE16" s="154"/>
      <c r="AF16" s="160"/>
      <c r="AG16" s="150"/>
      <c r="AH16" s="146"/>
      <c r="AI16" s="154">
        <f t="shared" si="1"/>
        <v>30</v>
      </c>
      <c r="AJ16" s="160">
        <f t="shared" si="1"/>
        <v>60.92</v>
      </c>
    </row>
    <row r="17" spans="1:36" s="60" customFormat="1" x14ac:dyDescent="0.2">
      <c r="A17" s="133" t="s">
        <v>6</v>
      </c>
      <c r="B17" s="133" t="s">
        <v>72</v>
      </c>
      <c r="C17" s="133" t="s">
        <v>73</v>
      </c>
      <c r="D17" s="133">
        <v>4</v>
      </c>
      <c r="E17" s="133" t="s">
        <v>129</v>
      </c>
      <c r="F17" s="134">
        <v>1</v>
      </c>
      <c r="G17" s="134">
        <v>15.32</v>
      </c>
      <c r="H17" s="134"/>
      <c r="I17" s="134"/>
      <c r="J17" s="146" t="s">
        <v>19</v>
      </c>
      <c r="K17" s="60">
        <v>1</v>
      </c>
      <c r="L17" s="60">
        <v>16.809999999999999</v>
      </c>
      <c r="M17" s="150">
        <v>1</v>
      </c>
      <c r="N17" s="146">
        <v>15.32</v>
      </c>
      <c r="O17" s="154"/>
      <c r="P17" s="160"/>
      <c r="Q17" s="150"/>
      <c r="R17" s="146"/>
      <c r="S17" s="154"/>
      <c r="T17" s="160"/>
      <c r="U17" s="150"/>
      <c r="V17" s="146"/>
      <c r="W17" s="154"/>
      <c r="X17" s="160"/>
      <c r="Y17" s="150"/>
      <c r="Z17" s="146"/>
      <c r="AA17" s="154"/>
      <c r="AB17" s="160"/>
      <c r="AC17" s="150"/>
      <c r="AD17" s="146"/>
      <c r="AE17" s="154"/>
      <c r="AF17" s="160"/>
      <c r="AG17" s="150"/>
      <c r="AH17" s="146"/>
      <c r="AI17" s="154">
        <f t="shared" si="1"/>
        <v>2</v>
      </c>
      <c r="AJ17" s="160">
        <f t="shared" si="1"/>
        <v>32.129999999999995</v>
      </c>
    </row>
    <row r="18" spans="1:36" s="60" customFormat="1" x14ac:dyDescent="0.2">
      <c r="A18" s="133" t="s">
        <v>27</v>
      </c>
      <c r="B18" s="133" t="s">
        <v>59</v>
      </c>
      <c r="C18" s="133" t="s">
        <v>58</v>
      </c>
      <c r="D18" s="133">
        <v>16</v>
      </c>
      <c r="E18" s="133" t="s">
        <v>131</v>
      </c>
      <c r="F18" s="134">
        <v>33</v>
      </c>
      <c r="G18" s="134">
        <v>52.98</v>
      </c>
      <c r="H18" s="134"/>
      <c r="I18" s="134"/>
      <c r="J18" s="146" t="s">
        <v>19</v>
      </c>
      <c r="K18" s="60">
        <v>29</v>
      </c>
      <c r="L18" s="60">
        <v>50.36</v>
      </c>
      <c r="M18" s="150">
        <v>33</v>
      </c>
      <c r="N18" s="146">
        <v>52.98</v>
      </c>
      <c r="O18" s="154"/>
      <c r="P18" s="160"/>
      <c r="Q18" s="150"/>
      <c r="R18" s="146"/>
      <c r="S18" s="154"/>
      <c r="T18" s="160"/>
      <c r="U18" s="150"/>
      <c r="V18" s="146"/>
      <c r="W18" s="154"/>
      <c r="X18" s="160"/>
      <c r="Y18" s="150"/>
      <c r="Z18" s="146"/>
      <c r="AA18" s="154"/>
      <c r="AB18" s="160"/>
      <c r="AC18" s="150"/>
      <c r="AD18" s="146"/>
      <c r="AE18" s="154"/>
      <c r="AF18" s="160"/>
      <c r="AG18" s="150"/>
      <c r="AH18" s="146"/>
      <c r="AI18" s="154">
        <f t="shared" si="1"/>
        <v>62</v>
      </c>
      <c r="AJ18" s="160">
        <f t="shared" si="1"/>
        <v>103.34</v>
      </c>
    </row>
    <row r="19" spans="1:36" s="60" customFormat="1" x14ac:dyDescent="0.2">
      <c r="A19" s="133" t="s">
        <v>25</v>
      </c>
      <c r="B19" s="133" t="s">
        <v>86</v>
      </c>
      <c r="C19" s="133" t="s">
        <v>85</v>
      </c>
      <c r="D19" s="133">
        <v>6</v>
      </c>
      <c r="E19" s="133" t="s">
        <v>129</v>
      </c>
      <c r="F19" s="134">
        <v>24</v>
      </c>
      <c r="G19" s="134">
        <v>38.92</v>
      </c>
      <c r="H19" s="134"/>
      <c r="I19" s="134"/>
      <c r="J19" s="146" t="s">
        <v>19</v>
      </c>
      <c r="K19" s="60">
        <v>19</v>
      </c>
      <c r="L19" s="60">
        <v>35.44</v>
      </c>
      <c r="M19" s="150">
        <v>24</v>
      </c>
      <c r="N19" s="146">
        <v>38.92</v>
      </c>
      <c r="O19" s="154"/>
      <c r="P19" s="160"/>
      <c r="Q19" s="150"/>
      <c r="R19" s="146"/>
      <c r="S19" s="154"/>
      <c r="T19" s="160"/>
      <c r="U19" s="150"/>
      <c r="V19" s="146"/>
      <c r="W19" s="154"/>
      <c r="X19" s="160"/>
      <c r="Y19" s="150"/>
      <c r="Z19" s="146"/>
      <c r="AA19" s="154"/>
      <c r="AB19" s="160"/>
      <c r="AC19" s="150"/>
      <c r="AD19" s="146"/>
      <c r="AE19" s="154"/>
      <c r="AF19" s="160"/>
      <c r="AG19" s="150"/>
      <c r="AH19" s="146"/>
      <c r="AI19" s="154">
        <f t="shared" si="1"/>
        <v>43</v>
      </c>
      <c r="AJ19" s="160">
        <f t="shared" si="1"/>
        <v>74.36</v>
      </c>
    </row>
    <row r="20" spans="1:36" s="118" customFormat="1" x14ac:dyDescent="0.2">
      <c r="A20" s="131" t="s">
        <v>39</v>
      </c>
      <c r="B20" s="131" t="s">
        <v>77</v>
      </c>
      <c r="C20" s="131" t="s">
        <v>76</v>
      </c>
      <c r="D20" s="131">
        <v>7</v>
      </c>
      <c r="E20" s="131" t="s">
        <v>128</v>
      </c>
      <c r="F20" s="132">
        <v>0</v>
      </c>
      <c r="G20" s="132">
        <v>14.3</v>
      </c>
      <c r="H20" s="132"/>
      <c r="I20" s="132"/>
      <c r="J20" s="147" t="s">
        <v>19</v>
      </c>
      <c r="K20" s="60">
        <v>0</v>
      </c>
      <c r="L20" s="60">
        <v>15.81</v>
      </c>
      <c r="M20" s="151">
        <v>0</v>
      </c>
      <c r="N20" s="147">
        <v>14.3</v>
      </c>
      <c r="O20" s="155"/>
      <c r="P20" s="161"/>
      <c r="Q20" s="151"/>
      <c r="R20" s="147"/>
      <c r="S20" s="155"/>
      <c r="T20" s="161"/>
      <c r="U20" s="151"/>
      <c r="V20" s="147"/>
      <c r="W20" s="155"/>
      <c r="X20" s="161"/>
      <c r="Y20" s="151"/>
      <c r="Z20" s="147"/>
      <c r="AA20" s="155"/>
      <c r="AB20" s="161"/>
      <c r="AC20" s="151"/>
      <c r="AD20" s="147"/>
      <c r="AE20" s="155"/>
      <c r="AF20" s="161"/>
      <c r="AG20" s="151"/>
      <c r="AH20" s="147"/>
      <c r="AI20" s="155">
        <f t="shared" si="1"/>
        <v>0</v>
      </c>
      <c r="AJ20" s="161">
        <f t="shared" si="1"/>
        <v>30.11</v>
      </c>
    </row>
    <row r="21" spans="1:36" s="118" customFormat="1" x14ac:dyDescent="0.2">
      <c r="A21" s="131" t="s">
        <v>40</v>
      </c>
      <c r="B21" s="131" t="s">
        <v>77</v>
      </c>
      <c r="C21" s="131" t="s">
        <v>82</v>
      </c>
      <c r="D21" s="131">
        <v>7</v>
      </c>
      <c r="E21" s="131" t="s">
        <v>128</v>
      </c>
      <c r="F21" s="132">
        <v>32</v>
      </c>
      <c r="G21" s="132">
        <v>47.28</v>
      </c>
      <c r="H21" s="132"/>
      <c r="I21" s="132"/>
      <c r="J21" s="147" t="s">
        <v>19</v>
      </c>
      <c r="K21" s="60">
        <v>0</v>
      </c>
      <c r="L21" s="60">
        <v>40.36</v>
      </c>
      <c r="M21" s="151">
        <v>32</v>
      </c>
      <c r="N21" s="147">
        <v>47.28</v>
      </c>
      <c r="O21" s="155"/>
      <c r="P21" s="161"/>
      <c r="Q21" s="151"/>
      <c r="R21" s="147"/>
      <c r="S21" s="155"/>
      <c r="T21" s="161"/>
      <c r="U21" s="151"/>
      <c r="V21" s="147"/>
      <c r="W21" s="155"/>
      <c r="X21" s="161"/>
      <c r="Y21" s="151"/>
      <c r="Z21" s="147"/>
      <c r="AA21" s="155"/>
      <c r="AB21" s="161"/>
      <c r="AC21" s="151"/>
      <c r="AD21" s="147"/>
      <c r="AE21" s="155"/>
      <c r="AF21" s="161"/>
      <c r="AG21" s="151"/>
      <c r="AH21" s="147"/>
      <c r="AI21" s="155">
        <f t="shared" si="1"/>
        <v>32</v>
      </c>
      <c r="AJ21" s="161">
        <f t="shared" si="1"/>
        <v>87.64</v>
      </c>
    </row>
    <row r="22" spans="1:36" s="200" customFormat="1" x14ac:dyDescent="0.2">
      <c r="A22" s="197" t="s">
        <v>30</v>
      </c>
      <c r="B22" s="197" t="s">
        <v>84</v>
      </c>
      <c r="C22" s="197" t="s">
        <v>83</v>
      </c>
      <c r="D22" s="197">
        <v>6</v>
      </c>
      <c r="E22" s="197"/>
      <c r="F22" s="198"/>
      <c r="G22" s="198"/>
      <c r="H22" s="198"/>
      <c r="I22" s="198"/>
      <c r="J22" s="199" t="s">
        <v>19</v>
      </c>
      <c r="K22" s="200">
        <v>7</v>
      </c>
      <c r="L22" s="200">
        <v>22.05</v>
      </c>
      <c r="M22" s="201"/>
      <c r="N22" s="199"/>
      <c r="O22" s="202"/>
      <c r="P22" s="203"/>
      <c r="Q22" s="201"/>
      <c r="R22" s="199"/>
      <c r="S22" s="202"/>
      <c r="T22" s="203"/>
      <c r="U22" s="201"/>
      <c r="V22" s="199"/>
      <c r="W22" s="202"/>
      <c r="X22" s="203"/>
      <c r="Y22" s="201"/>
      <c r="Z22" s="199"/>
      <c r="AA22" s="202"/>
      <c r="AB22" s="203"/>
      <c r="AC22" s="201"/>
      <c r="AD22" s="199"/>
      <c r="AE22" s="202"/>
      <c r="AF22" s="203"/>
      <c r="AG22" s="201"/>
      <c r="AH22" s="199"/>
      <c r="AI22" s="202">
        <f t="shared" si="1"/>
        <v>7</v>
      </c>
      <c r="AJ22" s="203">
        <f t="shared" si="1"/>
        <v>22.05</v>
      </c>
    </row>
    <row r="23" spans="1:36" s="60" customFormat="1" x14ac:dyDescent="0.2">
      <c r="A23" s="133" t="s">
        <v>32</v>
      </c>
      <c r="B23" s="133" t="s">
        <v>57</v>
      </c>
      <c r="C23" s="133" t="s">
        <v>112</v>
      </c>
      <c r="D23" s="133">
        <v>5</v>
      </c>
      <c r="E23" s="171" t="s">
        <v>132</v>
      </c>
      <c r="F23" s="134">
        <v>20</v>
      </c>
      <c r="G23" s="134">
        <v>34.799999999999997</v>
      </c>
      <c r="H23" s="134"/>
      <c r="I23" s="134"/>
      <c r="J23" s="146" t="s">
        <v>19</v>
      </c>
      <c r="K23" s="60">
        <v>5</v>
      </c>
      <c r="L23" s="60">
        <v>19.97</v>
      </c>
      <c r="M23" s="150">
        <v>20</v>
      </c>
      <c r="N23" s="146">
        <v>34.799999999999997</v>
      </c>
      <c r="O23" s="154"/>
      <c r="P23" s="160"/>
      <c r="Q23" s="150"/>
      <c r="R23" s="146"/>
      <c r="S23" s="154"/>
      <c r="T23" s="160"/>
      <c r="U23" s="150"/>
      <c r="V23" s="146"/>
      <c r="W23" s="154"/>
      <c r="X23" s="160"/>
      <c r="Y23" s="150"/>
      <c r="Z23" s="146"/>
      <c r="AA23" s="154"/>
      <c r="AB23" s="160"/>
      <c r="AC23" s="150"/>
      <c r="AD23" s="146"/>
      <c r="AE23" s="154"/>
      <c r="AF23" s="160"/>
      <c r="AG23" s="150"/>
      <c r="AH23" s="146"/>
      <c r="AI23" s="154">
        <f t="shared" si="1"/>
        <v>25</v>
      </c>
      <c r="AJ23" s="160">
        <f t="shared" si="1"/>
        <v>54.769999999999996</v>
      </c>
    </row>
    <row r="24" spans="1:36" s="60" customFormat="1" x14ac:dyDescent="0.2">
      <c r="A24" s="133" t="s">
        <v>7</v>
      </c>
      <c r="B24" s="133" t="s">
        <v>75</v>
      </c>
      <c r="C24" s="133" t="s">
        <v>74</v>
      </c>
      <c r="D24" s="133">
        <v>19</v>
      </c>
      <c r="E24" s="133" t="s">
        <v>129</v>
      </c>
      <c r="F24" s="134">
        <v>26</v>
      </c>
      <c r="G24" s="134">
        <v>40.97</v>
      </c>
      <c r="H24" s="134"/>
      <c r="I24" s="134"/>
      <c r="J24" s="146" t="s">
        <v>19</v>
      </c>
      <c r="K24" s="60">
        <v>24</v>
      </c>
      <c r="L24" s="60">
        <v>40.6</v>
      </c>
      <c r="M24" s="150">
        <v>26</v>
      </c>
      <c r="N24" s="146">
        <v>40.97</v>
      </c>
      <c r="O24" s="154"/>
      <c r="P24" s="160"/>
      <c r="Q24" s="150"/>
      <c r="R24" s="146"/>
      <c r="S24" s="154"/>
      <c r="T24" s="160"/>
      <c r="U24" s="150"/>
      <c r="V24" s="146"/>
      <c r="W24" s="154"/>
      <c r="X24" s="160"/>
      <c r="Y24" s="150"/>
      <c r="Z24" s="146"/>
      <c r="AA24" s="154"/>
      <c r="AB24" s="160"/>
      <c r="AC24" s="150"/>
      <c r="AD24" s="146"/>
      <c r="AE24" s="154"/>
      <c r="AF24" s="160"/>
      <c r="AG24" s="150"/>
      <c r="AH24" s="146"/>
      <c r="AI24" s="154">
        <f t="shared" si="1"/>
        <v>50</v>
      </c>
      <c r="AJ24" s="160">
        <f t="shared" si="1"/>
        <v>81.569999999999993</v>
      </c>
    </row>
    <row r="25" spans="1:36" customFormat="1" x14ac:dyDescent="0.2">
      <c r="A25" s="129" t="s">
        <v>29</v>
      </c>
      <c r="B25" s="129" t="s">
        <v>70</v>
      </c>
      <c r="C25" s="129" t="s">
        <v>69</v>
      </c>
      <c r="D25" s="129">
        <v>10</v>
      </c>
      <c r="E25" s="129"/>
      <c r="F25" s="130"/>
      <c r="G25" s="130"/>
      <c r="H25" s="130"/>
      <c r="I25" s="130"/>
      <c r="J25" s="145" t="s">
        <v>19</v>
      </c>
      <c r="K25" s="60"/>
      <c r="L25" s="60"/>
      <c r="M25" s="149"/>
      <c r="N25" s="145"/>
      <c r="O25" s="153"/>
      <c r="P25" s="159"/>
      <c r="Q25" s="149"/>
      <c r="R25" s="145"/>
      <c r="S25" s="153"/>
      <c r="T25" s="159"/>
      <c r="U25" s="149"/>
      <c r="V25" s="145"/>
      <c r="W25" s="153"/>
      <c r="X25" s="159"/>
      <c r="Y25" s="149"/>
      <c r="Z25" s="145"/>
      <c r="AA25" s="153"/>
      <c r="AB25" s="159"/>
      <c r="AC25" s="149"/>
      <c r="AD25" s="145"/>
      <c r="AE25" s="153"/>
      <c r="AF25" s="159"/>
      <c r="AG25" s="149"/>
      <c r="AH25" s="145"/>
      <c r="AI25" s="153">
        <f t="shared" si="1"/>
        <v>0</v>
      </c>
      <c r="AJ25" s="159">
        <f t="shared" si="1"/>
        <v>0</v>
      </c>
    </row>
    <row r="26" spans="1:36" s="60" customFormat="1" x14ac:dyDescent="0.2">
      <c r="A26" s="133" t="s">
        <v>32</v>
      </c>
      <c r="B26" s="133" t="s">
        <v>57</v>
      </c>
      <c r="C26" s="133" t="s">
        <v>56</v>
      </c>
      <c r="D26" s="133">
        <v>10</v>
      </c>
      <c r="E26" s="133" t="s">
        <v>129</v>
      </c>
      <c r="F26" s="134">
        <v>858</v>
      </c>
      <c r="G26" s="134">
        <v>737.26</v>
      </c>
      <c r="H26" s="134"/>
      <c r="I26" s="135"/>
      <c r="J26" s="146" t="s">
        <v>19</v>
      </c>
      <c r="K26" s="60">
        <v>1669</v>
      </c>
      <c r="L26" s="60">
        <v>1374.62</v>
      </c>
      <c r="M26" s="150">
        <v>858</v>
      </c>
      <c r="N26" s="146">
        <v>737.26</v>
      </c>
      <c r="O26" s="154"/>
      <c r="P26" s="160"/>
      <c r="Q26" s="150"/>
      <c r="R26" s="146"/>
      <c r="S26" s="154"/>
      <c r="T26" s="160"/>
      <c r="U26" s="150"/>
      <c r="V26" s="146"/>
      <c r="W26" s="154"/>
      <c r="X26" s="160"/>
      <c r="Y26" s="150"/>
      <c r="Z26" s="146"/>
      <c r="AA26" s="154"/>
      <c r="AB26" s="160"/>
      <c r="AC26" s="150"/>
      <c r="AD26" s="146"/>
      <c r="AE26" s="154"/>
      <c r="AF26" s="160"/>
      <c r="AG26" s="150"/>
      <c r="AH26" s="146"/>
      <c r="AI26" s="154">
        <f t="shared" si="1"/>
        <v>2527</v>
      </c>
      <c r="AJ26" s="160">
        <f t="shared" si="1"/>
        <v>2111.88</v>
      </c>
    </row>
    <row r="27" spans="1:36" s="60" customFormat="1" x14ac:dyDescent="0.2">
      <c r="A27" s="133" t="s">
        <v>34</v>
      </c>
      <c r="B27" s="133" t="s">
        <v>53</v>
      </c>
      <c r="C27" s="133" t="s">
        <v>49</v>
      </c>
      <c r="D27" s="133">
        <v>11</v>
      </c>
      <c r="E27" s="133" t="s">
        <v>129</v>
      </c>
      <c r="F27" s="134">
        <v>21</v>
      </c>
      <c r="G27" s="134">
        <v>35.86</v>
      </c>
      <c r="H27" s="134"/>
      <c r="I27" s="134"/>
      <c r="J27" s="146" t="s">
        <v>19</v>
      </c>
      <c r="K27" s="60">
        <v>12</v>
      </c>
      <c r="L27" s="60">
        <v>28.2</v>
      </c>
      <c r="M27" s="150">
        <v>21</v>
      </c>
      <c r="N27" s="146">
        <v>35.86</v>
      </c>
      <c r="O27" s="154"/>
      <c r="P27" s="160"/>
      <c r="Q27" s="150"/>
      <c r="R27" s="146"/>
      <c r="S27" s="154"/>
      <c r="T27" s="160"/>
      <c r="U27" s="150"/>
      <c r="V27" s="146"/>
      <c r="W27" s="154"/>
      <c r="X27" s="160"/>
      <c r="Y27" s="150"/>
      <c r="Z27" s="146"/>
      <c r="AA27" s="154"/>
      <c r="AB27" s="160"/>
      <c r="AC27" s="150"/>
      <c r="AD27" s="146"/>
      <c r="AE27" s="154"/>
      <c r="AF27" s="160"/>
      <c r="AG27" s="150"/>
      <c r="AH27" s="146"/>
      <c r="AI27" s="154">
        <f t="shared" si="1"/>
        <v>33</v>
      </c>
      <c r="AJ27" s="160">
        <f t="shared" si="1"/>
        <v>64.06</v>
      </c>
    </row>
    <row r="28" spans="1:36" s="60" customFormat="1" x14ac:dyDescent="0.2">
      <c r="A28" s="133" t="s">
        <v>8</v>
      </c>
      <c r="B28" s="133" t="s">
        <v>53</v>
      </c>
      <c r="C28" s="133" t="s">
        <v>55</v>
      </c>
      <c r="D28" s="133">
        <v>11</v>
      </c>
      <c r="E28" s="133" t="s">
        <v>129</v>
      </c>
      <c r="F28" s="134">
        <v>0</v>
      </c>
      <c r="G28" s="134">
        <v>14.3</v>
      </c>
      <c r="H28" s="134"/>
      <c r="I28" s="134"/>
      <c r="J28" s="146" t="s">
        <v>19</v>
      </c>
      <c r="K28" s="60">
        <v>1</v>
      </c>
      <c r="L28" s="60">
        <v>16.809999999999999</v>
      </c>
      <c r="M28" s="150">
        <v>0</v>
      </c>
      <c r="N28" s="146">
        <v>14.3</v>
      </c>
      <c r="O28" s="154"/>
      <c r="P28" s="160"/>
      <c r="Q28" s="150"/>
      <c r="R28" s="146"/>
      <c r="S28" s="154"/>
      <c r="T28" s="160"/>
      <c r="U28" s="150"/>
      <c r="V28" s="146"/>
      <c r="W28" s="154"/>
      <c r="X28" s="160"/>
      <c r="Y28" s="150"/>
      <c r="Z28" s="146"/>
      <c r="AA28" s="154"/>
      <c r="AB28" s="160"/>
      <c r="AC28" s="150"/>
      <c r="AD28" s="146"/>
      <c r="AE28" s="154"/>
      <c r="AF28" s="160"/>
      <c r="AG28" s="150"/>
      <c r="AH28" s="146"/>
      <c r="AI28" s="154">
        <f t="shared" si="1"/>
        <v>1</v>
      </c>
      <c r="AJ28" s="160">
        <f t="shared" si="1"/>
        <v>31.11</v>
      </c>
    </row>
    <row r="29" spans="1:36" s="60" customFormat="1" x14ac:dyDescent="0.2">
      <c r="A29" s="133" t="s">
        <v>0</v>
      </c>
      <c r="B29" s="133" t="s">
        <v>63</v>
      </c>
      <c r="C29" s="133" t="s">
        <v>62</v>
      </c>
      <c r="D29" s="133">
        <v>12</v>
      </c>
      <c r="E29" s="133" t="s">
        <v>129</v>
      </c>
      <c r="F29" s="134">
        <v>119</v>
      </c>
      <c r="G29" s="134">
        <v>136.41</v>
      </c>
      <c r="H29" s="134"/>
      <c r="I29" s="134"/>
      <c r="J29" s="146" t="s">
        <v>19</v>
      </c>
      <c r="K29" s="60">
        <v>165</v>
      </c>
      <c r="L29" s="60">
        <v>186.45</v>
      </c>
      <c r="M29" s="150">
        <v>119</v>
      </c>
      <c r="N29" s="146">
        <v>136.41</v>
      </c>
      <c r="O29" s="154"/>
      <c r="P29" s="160"/>
      <c r="Q29" s="150"/>
      <c r="R29" s="146"/>
      <c r="S29" s="154"/>
      <c r="T29" s="160"/>
      <c r="U29" s="150"/>
      <c r="V29" s="146"/>
      <c r="W29" s="154"/>
      <c r="X29" s="160"/>
      <c r="Y29" s="150"/>
      <c r="Z29" s="146"/>
      <c r="AA29" s="154"/>
      <c r="AB29" s="160"/>
      <c r="AC29" s="150"/>
      <c r="AD29" s="146"/>
      <c r="AE29" s="154"/>
      <c r="AF29" s="160"/>
      <c r="AG29" s="150"/>
      <c r="AH29" s="146"/>
      <c r="AI29" s="154">
        <f t="shared" si="1"/>
        <v>284</v>
      </c>
      <c r="AJ29" s="160">
        <f t="shared" si="1"/>
        <v>322.86</v>
      </c>
    </row>
    <row r="30" spans="1:36" s="60" customFormat="1" x14ac:dyDescent="0.2">
      <c r="A30" s="133" t="s">
        <v>9</v>
      </c>
      <c r="B30" s="133" t="s">
        <v>65</v>
      </c>
      <c r="C30" s="133" t="s">
        <v>64</v>
      </c>
      <c r="D30" s="133">
        <v>12</v>
      </c>
      <c r="E30" s="133" t="s">
        <v>129</v>
      </c>
      <c r="F30" s="134">
        <v>87</v>
      </c>
      <c r="G30" s="134">
        <v>103.57</v>
      </c>
      <c r="H30" s="134"/>
      <c r="I30" s="134"/>
      <c r="J30" s="146" t="s">
        <v>19</v>
      </c>
      <c r="K30" s="60">
        <v>51</v>
      </c>
      <c r="L30" s="60">
        <v>68.540000000000006</v>
      </c>
      <c r="M30" s="150">
        <v>87</v>
      </c>
      <c r="N30" s="146">
        <v>103.57</v>
      </c>
      <c r="O30" s="154"/>
      <c r="P30" s="160"/>
      <c r="Q30" s="150"/>
      <c r="R30" s="146"/>
      <c r="S30" s="154"/>
      <c r="T30" s="160"/>
      <c r="U30" s="150"/>
      <c r="V30" s="146"/>
      <c r="W30" s="154"/>
      <c r="X30" s="160"/>
      <c r="Y30" s="150"/>
      <c r="Z30" s="146"/>
      <c r="AA30" s="154"/>
      <c r="AB30" s="160"/>
      <c r="AC30" s="150"/>
      <c r="AD30" s="146"/>
      <c r="AE30" s="154"/>
      <c r="AF30" s="160"/>
      <c r="AG30" s="150"/>
      <c r="AH30" s="146"/>
      <c r="AI30" s="154">
        <f t="shared" si="1"/>
        <v>138</v>
      </c>
      <c r="AJ30" s="160">
        <f t="shared" si="1"/>
        <v>172.11</v>
      </c>
    </row>
    <row r="31" spans="1:36" s="60" customFormat="1" x14ac:dyDescent="0.2">
      <c r="A31" s="133" t="s">
        <v>28</v>
      </c>
      <c r="B31" s="133" t="s">
        <v>65</v>
      </c>
      <c r="C31" s="133" t="s">
        <v>66</v>
      </c>
      <c r="D31" s="133">
        <v>12</v>
      </c>
      <c r="E31" s="133" t="s">
        <v>129</v>
      </c>
      <c r="F31" s="134">
        <v>626</v>
      </c>
      <c r="G31" s="134">
        <v>559.29</v>
      </c>
      <c r="H31" s="134"/>
      <c r="I31" s="134"/>
      <c r="J31" s="146" t="s">
        <v>19</v>
      </c>
      <c r="K31" s="60">
        <v>671</v>
      </c>
      <c r="L31" s="60">
        <v>600.80999999999995</v>
      </c>
      <c r="M31" s="150">
        <v>626</v>
      </c>
      <c r="N31" s="146">
        <v>559.29</v>
      </c>
      <c r="O31" s="154"/>
      <c r="P31" s="160"/>
      <c r="Q31" s="150"/>
      <c r="R31" s="146"/>
      <c r="S31" s="154"/>
      <c r="T31" s="160"/>
      <c r="U31" s="150"/>
      <c r="V31" s="146"/>
      <c r="W31" s="154"/>
      <c r="X31" s="160"/>
      <c r="Y31" s="150"/>
      <c r="Z31" s="146"/>
      <c r="AA31" s="154"/>
      <c r="AB31" s="160"/>
      <c r="AC31" s="150"/>
      <c r="AD31" s="146"/>
      <c r="AE31" s="154"/>
      <c r="AF31" s="160"/>
      <c r="AG31" s="150"/>
      <c r="AH31" s="146"/>
      <c r="AI31" s="154">
        <f t="shared" si="1"/>
        <v>1297</v>
      </c>
      <c r="AJ31" s="160">
        <f t="shared" si="1"/>
        <v>1160.0999999999999</v>
      </c>
    </row>
    <row r="32" spans="1:36" s="60" customFormat="1" x14ac:dyDescent="0.2">
      <c r="A32" s="133" t="s">
        <v>24</v>
      </c>
      <c r="B32" s="133" t="s">
        <v>79</v>
      </c>
      <c r="C32" s="133" t="s">
        <v>78</v>
      </c>
      <c r="D32" s="133">
        <v>14</v>
      </c>
      <c r="E32" s="133" t="s">
        <v>129</v>
      </c>
      <c r="F32" s="134">
        <v>25</v>
      </c>
      <c r="G32" s="134">
        <v>39.950000000000003</v>
      </c>
      <c r="H32" s="134"/>
      <c r="I32" s="134"/>
      <c r="J32" s="146" t="s">
        <v>19</v>
      </c>
      <c r="K32" s="60">
        <v>49</v>
      </c>
      <c r="L32" s="60">
        <v>66.45</v>
      </c>
      <c r="M32" s="150">
        <v>25</v>
      </c>
      <c r="N32" s="146">
        <v>39.950000000000003</v>
      </c>
      <c r="O32" s="154"/>
      <c r="P32" s="160"/>
      <c r="Q32" s="150"/>
      <c r="R32" s="146"/>
      <c r="S32" s="154"/>
      <c r="T32" s="160"/>
      <c r="U32" s="150"/>
      <c r="V32" s="146"/>
      <c r="W32" s="154"/>
      <c r="X32" s="160"/>
      <c r="Y32" s="150"/>
      <c r="Z32" s="146"/>
      <c r="AA32" s="154"/>
      <c r="AB32" s="160"/>
      <c r="AC32" s="150"/>
      <c r="AD32" s="146"/>
      <c r="AE32" s="154"/>
      <c r="AF32" s="160"/>
      <c r="AG32" s="150"/>
      <c r="AH32" s="146"/>
      <c r="AI32" s="154">
        <f t="shared" si="1"/>
        <v>74</v>
      </c>
      <c r="AJ32" s="160">
        <f t="shared" si="1"/>
        <v>106.4</v>
      </c>
    </row>
    <row r="33" spans="1:56" s="60" customFormat="1" x14ac:dyDescent="0.2">
      <c r="A33" s="133" t="s">
        <v>33</v>
      </c>
      <c r="B33" s="133" t="s">
        <v>81</v>
      </c>
      <c r="C33" s="133" t="s">
        <v>80</v>
      </c>
      <c r="D33" s="133">
        <v>15</v>
      </c>
      <c r="E33" s="133" t="s">
        <v>129</v>
      </c>
      <c r="F33" s="134">
        <v>1574</v>
      </c>
      <c r="G33" s="134">
        <v>1286.55</v>
      </c>
      <c r="H33" s="134"/>
      <c r="I33" s="134"/>
      <c r="J33" s="146" t="s">
        <v>19</v>
      </c>
      <c r="K33" s="60">
        <v>2131</v>
      </c>
      <c r="L33" s="60">
        <v>1732.85</v>
      </c>
      <c r="M33" s="150">
        <v>1574</v>
      </c>
      <c r="N33" s="146">
        <v>1286.55</v>
      </c>
      <c r="O33" s="154"/>
      <c r="P33" s="160"/>
      <c r="Q33" s="150"/>
      <c r="R33" s="146"/>
      <c r="S33" s="154"/>
      <c r="T33" s="160"/>
      <c r="U33" s="150"/>
      <c r="V33" s="146"/>
      <c r="W33" s="154"/>
      <c r="X33" s="160"/>
      <c r="Y33" s="150"/>
      <c r="Z33" s="146"/>
      <c r="AA33" s="154"/>
      <c r="AB33" s="160"/>
      <c r="AC33" s="150"/>
      <c r="AD33" s="146"/>
      <c r="AE33" s="154"/>
      <c r="AF33" s="160"/>
      <c r="AG33" s="150"/>
      <c r="AH33" s="146"/>
      <c r="AI33" s="154">
        <f t="shared" si="1"/>
        <v>3705</v>
      </c>
      <c r="AJ33" s="160">
        <f t="shared" si="1"/>
        <v>3019.3999999999996</v>
      </c>
    </row>
    <row r="34" spans="1:56" customFormat="1" x14ac:dyDescent="0.2">
      <c r="A34" s="129" t="s">
        <v>35</v>
      </c>
      <c r="B34" s="129"/>
      <c r="C34" s="129" t="s">
        <v>110</v>
      </c>
      <c r="D34" s="129">
        <v>70</v>
      </c>
      <c r="E34" s="129"/>
      <c r="F34" s="130"/>
      <c r="G34" s="130"/>
      <c r="H34" s="130"/>
      <c r="I34" s="130"/>
      <c r="J34" s="145" t="s">
        <v>19</v>
      </c>
      <c r="K34" s="60"/>
      <c r="L34" s="60"/>
      <c r="M34" s="149"/>
      <c r="N34" s="145"/>
      <c r="O34" s="153"/>
      <c r="P34" s="159"/>
      <c r="Q34" s="149"/>
      <c r="R34" s="145"/>
      <c r="S34" s="153"/>
      <c r="T34" s="159"/>
      <c r="U34" s="149"/>
      <c r="V34" s="145"/>
      <c r="W34" s="153"/>
      <c r="X34" s="159"/>
      <c r="Y34" s="149"/>
      <c r="Z34" s="145"/>
      <c r="AA34" s="153"/>
      <c r="AB34" s="159"/>
      <c r="AC34" s="149"/>
      <c r="AD34" s="145"/>
      <c r="AE34" s="153"/>
      <c r="AF34" s="159"/>
      <c r="AG34" s="149"/>
      <c r="AH34" s="145"/>
      <c r="AI34" s="153">
        <f t="shared" si="1"/>
        <v>0</v>
      </c>
      <c r="AJ34" s="159">
        <f t="shared" si="1"/>
        <v>0</v>
      </c>
    </row>
    <row r="35" spans="1:56" s="60" customFormat="1" x14ac:dyDescent="0.2">
      <c r="A35" s="133" t="s">
        <v>10</v>
      </c>
      <c r="B35" s="133" t="s">
        <v>54</v>
      </c>
      <c r="C35" s="133" t="s">
        <v>45</v>
      </c>
      <c r="D35" s="133">
        <v>60</v>
      </c>
      <c r="E35" s="133" t="s">
        <v>129</v>
      </c>
      <c r="F35" s="134">
        <v>1</v>
      </c>
      <c r="G35" s="134">
        <v>15.32</v>
      </c>
      <c r="H35" s="134"/>
      <c r="I35" s="134">
        <f>SUM(G10:G35)</f>
        <v>3357.4499999999994</v>
      </c>
      <c r="J35" s="146" t="s">
        <v>19</v>
      </c>
      <c r="K35" s="60">
        <v>4</v>
      </c>
      <c r="L35" s="60">
        <v>19.93</v>
      </c>
      <c r="M35" s="150">
        <v>1</v>
      </c>
      <c r="N35" s="146">
        <v>15.32</v>
      </c>
      <c r="O35" s="154"/>
      <c r="P35" s="160"/>
      <c r="Q35" s="150"/>
      <c r="R35" s="146"/>
      <c r="S35" s="154"/>
      <c r="T35" s="160"/>
      <c r="U35" s="150"/>
      <c r="V35" s="146"/>
      <c r="W35" s="154"/>
      <c r="X35" s="160"/>
      <c r="Y35" s="150"/>
      <c r="Z35" s="146"/>
      <c r="AA35" s="154"/>
      <c r="AB35" s="160"/>
      <c r="AC35" s="150"/>
      <c r="AD35" s="146"/>
      <c r="AE35" s="154"/>
      <c r="AF35" s="160"/>
      <c r="AG35" s="150"/>
      <c r="AH35" s="146"/>
      <c r="AI35" s="154">
        <f t="shared" si="1"/>
        <v>5</v>
      </c>
      <c r="AJ35" s="160">
        <f t="shared" si="1"/>
        <v>35.25</v>
      </c>
    </row>
    <row r="36" spans="1:56" s="60" customFormat="1" x14ac:dyDescent="0.2">
      <c r="A36" s="133" t="s">
        <v>26</v>
      </c>
      <c r="B36" s="133" t="s">
        <v>89</v>
      </c>
      <c r="C36" s="133" t="s">
        <v>88</v>
      </c>
      <c r="D36" s="133">
        <v>58</v>
      </c>
      <c r="E36" s="133" t="s">
        <v>129</v>
      </c>
      <c r="F36" s="134">
        <v>7</v>
      </c>
      <c r="G36" s="134">
        <v>21.48</v>
      </c>
      <c r="H36" s="134"/>
      <c r="I36" s="134">
        <f>G36</f>
        <v>21.48</v>
      </c>
      <c r="J36" s="167" t="s">
        <v>118</v>
      </c>
      <c r="K36" s="60">
        <v>4</v>
      </c>
      <c r="L36" s="60">
        <v>19.93</v>
      </c>
      <c r="M36" s="150">
        <v>7</v>
      </c>
      <c r="N36" s="146">
        <v>21.48</v>
      </c>
      <c r="O36" s="154"/>
      <c r="P36" s="160"/>
      <c r="Q36" s="150"/>
      <c r="R36" s="146"/>
      <c r="S36" s="154"/>
      <c r="T36" s="160"/>
      <c r="U36" s="150"/>
      <c r="V36" s="146"/>
      <c r="W36" s="154"/>
      <c r="X36" s="160"/>
      <c r="Y36" s="150"/>
      <c r="Z36" s="146"/>
      <c r="AA36" s="154"/>
      <c r="AB36" s="160"/>
      <c r="AC36" s="150"/>
      <c r="AD36" s="146"/>
      <c r="AE36" s="154"/>
      <c r="AF36" s="160"/>
      <c r="AG36" s="150"/>
      <c r="AH36" s="146"/>
      <c r="AI36" s="154">
        <f t="shared" si="1"/>
        <v>11</v>
      </c>
      <c r="AJ36" s="160">
        <f t="shared" si="1"/>
        <v>41.41</v>
      </c>
    </row>
    <row r="37" spans="1:56" s="60" customFormat="1" x14ac:dyDescent="0.2">
      <c r="A37" s="133" t="s">
        <v>31</v>
      </c>
      <c r="B37" s="133" t="s">
        <v>68</v>
      </c>
      <c r="C37" s="133" t="s">
        <v>87</v>
      </c>
      <c r="D37" s="133">
        <v>70</v>
      </c>
      <c r="E37" s="133" t="s">
        <v>130</v>
      </c>
      <c r="F37" s="134">
        <v>4</v>
      </c>
      <c r="G37" s="134">
        <v>18.41</v>
      </c>
      <c r="H37" s="134"/>
      <c r="I37" s="134"/>
      <c r="J37" s="168" t="s">
        <v>21</v>
      </c>
      <c r="K37" s="60">
        <v>7</v>
      </c>
      <c r="L37" s="60">
        <v>23.02</v>
      </c>
      <c r="M37" s="150">
        <v>4</v>
      </c>
      <c r="N37" s="146">
        <v>18.41</v>
      </c>
      <c r="O37" s="154"/>
      <c r="P37" s="160"/>
      <c r="Q37" s="150"/>
      <c r="R37" s="146"/>
      <c r="S37" s="154"/>
      <c r="T37" s="160"/>
      <c r="U37" s="150"/>
      <c r="V37" s="146"/>
      <c r="W37" s="154"/>
      <c r="X37" s="160"/>
      <c r="Y37" s="150"/>
      <c r="Z37" s="146"/>
      <c r="AA37" s="154"/>
      <c r="AB37" s="160"/>
      <c r="AC37" s="150"/>
      <c r="AD37" s="146"/>
      <c r="AE37" s="154"/>
      <c r="AF37" s="160"/>
      <c r="AG37" s="150"/>
      <c r="AH37" s="146"/>
      <c r="AI37" s="154">
        <f t="shared" si="1"/>
        <v>11</v>
      </c>
      <c r="AJ37" s="160">
        <f t="shared" si="1"/>
        <v>41.43</v>
      </c>
    </row>
    <row r="38" spans="1:56" s="60" customFormat="1" x14ac:dyDescent="0.2">
      <c r="A38" s="133" t="s">
        <v>11</v>
      </c>
      <c r="B38" s="133" t="s">
        <v>61</v>
      </c>
      <c r="C38" s="133" t="s">
        <v>60</v>
      </c>
      <c r="D38" s="133">
        <v>70</v>
      </c>
      <c r="E38" s="133" t="s">
        <v>129</v>
      </c>
      <c r="F38" s="134">
        <v>11</v>
      </c>
      <c r="G38" s="134">
        <v>28.17</v>
      </c>
      <c r="H38" s="134"/>
      <c r="I38" s="134"/>
      <c r="J38" s="168" t="s">
        <v>21</v>
      </c>
      <c r="K38" s="60">
        <v>30</v>
      </c>
      <c r="L38" s="60">
        <v>50.31</v>
      </c>
      <c r="M38" s="150">
        <v>11</v>
      </c>
      <c r="N38" s="146">
        <v>28.17</v>
      </c>
      <c r="O38" s="154"/>
      <c r="P38" s="160"/>
      <c r="Q38" s="150"/>
      <c r="R38" s="146"/>
      <c r="S38" s="154"/>
      <c r="T38" s="160"/>
      <c r="U38" s="150"/>
      <c r="V38" s="146"/>
      <c r="W38" s="154"/>
      <c r="X38" s="160"/>
      <c r="Y38" s="150"/>
      <c r="Z38" s="146"/>
      <c r="AA38" s="154"/>
      <c r="AB38" s="160"/>
      <c r="AC38" s="150"/>
      <c r="AD38" s="146"/>
      <c r="AE38" s="154"/>
      <c r="AF38" s="160"/>
      <c r="AG38" s="150"/>
      <c r="AH38" s="146"/>
      <c r="AI38" s="154">
        <f t="shared" si="1"/>
        <v>41</v>
      </c>
      <c r="AJ38" s="160">
        <f t="shared" si="1"/>
        <v>78.48</v>
      </c>
    </row>
    <row r="39" spans="1:56" s="60" customFormat="1" x14ac:dyDescent="0.2">
      <c r="A39" s="133" t="s">
        <v>20</v>
      </c>
      <c r="B39" s="133" t="s">
        <v>115</v>
      </c>
      <c r="C39" s="133" t="s">
        <v>111</v>
      </c>
      <c r="D39" s="133">
        <v>70</v>
      </c>
      <c r="E39" s="133"/>
      <c r="F39" s="134">
        <v>0</v>
      </c>
      <c r="G39" s="134"/>
      <c r="H39" s="134"/>
      <c r="I39" s="134"/>
      <c r="J39" s="168" t="s">
        <v>21</v>
      </c>
      <c r="K39" s="60">
        <v>0</v>
      </c>
      <c r="L39" s="60">
        <v>0</v>
      </c>
      <c r="M39" s="150"/>
      <c r="N39" s="146"/>
      <c r="O39" s="154"/>
      <c r="P39" s="160"/>
      <c r="Q39" s="150"/>
      <c r="R39" s="146"/>
      <c r="S39" s="154"/>
      <c r="T39" s="160"/>
      <c r="U39" s="150"/>
      <c r="V39" s="146"/>
      <c r="W39" s="154"/>
      <c r="X39" s="160"/>
      <c r="Y39" s="150"/>
      <c r="Z39" s="146"/>
      <c r="AA39" s="154"/>
      <c r="AB39" s="160"/>
      <c r="AC39" s="150"/>
      <c r="AD39" s="146"/>
      <c r="AE39" s="154"/>
      <c r="AF39" s="160"/>
      <c r="AG39" s="150"/>
      <c r="AH39" s="146"/>
      <c r="AI39" s="154">
        <f t="shared" si="1"/>
        <v>0</v>
      </c>
      <c r="AJ39" s="160">
        <f t="shared" si="1"/>
        <v>0</v>
      </c>
    </row>
    <row r="40" spans="1:56" s="60" customFormat="1" x14ac:dyDescent="0.2">
      <c r="A40" s="133" t="s">
        <v>23</v>
      </c>
      <c r="B40" s="133" t="s">
        <v>68</v>
      </c>
      <c r="C40" s="133" t="s">
        <v>67</v>
      </c>
      <c r="D40" s="133">
        <v>70</v>
      </c>
      <c r="E40" s="133" t="s">
        <v>129</v>
      </c>
      <c r="F40" s="134">
        <v>2</v>
      </c>
      <c r="G40" s="134">
        <v>16.350000000000001</v>
      </c>
      <c r="H40" s="134"/>
      <c r="I40" s="134">
        <f>SUM(G37:G41)</f>
        <v>62.93</v>
      </c>
      <c r="J40" s="168" t="s">
        <v>21</v>
      </c>
      <c r="K40" s="60">
        <v>2</v>
      </c>
      <c r="L40" s="60">
        <v>17.84</v>
      </c>
      <c r="M40" s="150">
        <v>2</v>
      </c>
      <c r="N40" s="146">
        <v>16.350000000000001</v>
      </c>
      <c r="O40" s="154"/>
      <c r="P40" s="160"/>
      <c r="Q40" s="150"/>
      <c r="R40" s="146"/>
      <c r="S40" s="154"/>
      <c r="T40" s="160"/>
      <c r="U40" s="150"/>
      <c r="V40" s="146"/>
      <c r="W40" s="154"/>
      <c r="X40" s="160"/>
      <c r="Y40" s="150"/>
      <c r="Z40" s="146"/>
      <c r="AA40" s="154"/>
      <c r="AB40" s="160"/>
      <c r="AC40" s="150"/>
      <c r="AD40" s="146"/>
      <c r="AE40" s="154"/>
      <c r="AF40" s="160"/>
      <c r="AG40" s="150"/>
      <c r="AH40" s="146"/>
      <c r="AI40" s="154">
        <f t="shared" si="1"/>
        <v>4</v>
      </c>
      <c r="AJ40" s="160">
        <f t="shared" si="1"/>
        <v>34.19</v>
      </c>
    </row>
    <row r="41" spans="1:56" customFormat="1" ht="13.5" thickBot="1" x14ac:dyDescent="0.25">
      <c r="A41" s="142" t="s">
        <v>38</v>
      </c>
      <c r="B41" s="142" t="s">
        <v>114</v>
      </c>
      <c r="C41" s="142" t="s">
        <v>113</v>
      </c>
      <c r="D41" s="142">
        <v>70</v>
      </c>
      <c r="E41" s="142"/>
      <c r="F41" s="143"/>
      <c r="G41" s="143"/>
      <c r="H41" s="143"/>
      <c r="I41" s="143"/>
      <c r="J41" s="169" t="s">
        <v>21</v>
      </c>
      <c r="K41" s="60"/>
      <c r="L41" s="60"/>
      <c r="M41" s="152"/>
      <c r="N41" s="148"/>
      <c r="O41" s="156"/>
      <c r="P41" s="162"/>
      <c r="Q41" s="152"/>
      <c r="R41" s="148"/>
      <c r="S41" s="156"/>
      <c r="T41" s="162"/>
      <c r="U41" s="152"/>
      <c r="V41" s="148"/>
      <c r="W41" s="156"/>
      <c r="X41" s="162"/>
      <c r="Y41" s="152"/>
      <c r="Z41" s="148"/>
      <c r="AA41" s="156"/>
      <c r="AB41" s="162"/>
      <c r="AC41" s="152"/>
      <c r="AD41" s="148"/>
      <c r="AE41" s="156"/>
      <c r="AF41" s="162"/>
      <c r="AG41" s="152"/>
      <c r="AH41" s="148"/>
      <c r="AI41" s="156">
        <f t="shared" si="1"/>
        <v>0</v>
      </c>
      <c r="AJ41" s="162">
        <f t="shared" si="1"/>
        <v>0</v>
      </c>
    </row>
    <row r="42" spans="1:56" s="3" customFormat="1" ht="13.5" thickBot="1" x14ac:dyDescent="0.25">
      <c r="A42" s="40"/>
      <c r="B42" s="41"/>
      <c r="C42" s="41"/>
      <c r="D42" s="41"/>
      <c r="E42" s="41"/>
      <c r="F42" s="122"/>
      <c r="G42" s="122">
        <f>SUM(G10:G41)</f>
        <v>3441.8599999999992</v>
      </c>
      <c r="H42" s="122"/>
      <c r="I42" s="122">
        <f>SUM(I35:I41)</f>
        <v>3441.8599999999992</v>
      </c>
      <c r="J42" s="144">
        <v>0</v>
      </c>
      <c r="K42" s="8"/>
      <c r="L42" s="18">
        <f>SUM(L10:L41)</f>
        <v>4629.5100000000011</v>
      </c>
      <c r="M42" s="8"/>
      <c r="N42" s="27">
        <f>SUM(N10:N41)</f>
        <v>3441.8599999999992</v>
      </c>
      <c r="O42" s="8"/>
      <c r="P42" s="27">
        <f>SUM(P10:P41)</f>
        <v>0</v>
      </c>
      <c r="Q42" s="8"/>
      <c r="R42" s="27">
        <f t="shared" ref="R42:AH42" si="2">SUM(R10:R41)</f>
        <v>0</v>
      </c>
      <c r="S42" s="8"/>
      <c r="T42" s="9">
        <f t="shared" si="2"/>
        <v>0</v>
      </c>
      <c r="U42" s="17"/>
      <c r="V42" s="17">
        <f t="shared" si="2"/>
        <v>0</v>
      </c>
      <c r="W42" s="8"/>
      <c r="X42" s="9">
        <f t="shared" si="2"/>
        <v>0</v>
      </c>
      <c r="Y42" s="8"/>
      <c r="Z42" s="9">
        <f>SUM(Z10:Z41)</f>
        <v>0</v>
      </c>
      <c r="AA42" s="8"/>
      <c r="AB42" s="9">
        <f>SUM(AB10:AB41)</f>
        <v>0</v>
      </c>
      <c r="AC42" s="8"/>
      <c r="AD42" s="9">
        <f t="shared" si="2"/>
        <v>0</v>
      </c>
      <c r="AE42" s="8"/>
      <c r="AF42" s="9">
        <f t="shared" si="2"/>
        <v>0</v>
      </c>
      <c r="AG42" s="8"/>
      <c r="AH42" s="17">
        <f t="shared" si="2"/>
        <v>0</v>
      </c>
      <c r="AI42" s="8"/>
      <c r="AJ42" s="28">
        <f t="shared" ref="AJ42" si="3">L42+N42+P42+R42+T42+V42+X42+Z42+AB42+AD42+AF42+AH42</f>
        <v>8071.3700000000008</v>
      </c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51"/>
      <c r="BB42" s="51"/>
      <c r="BC42" s="51"/>
      <c r="BD42" s="51"/>
    </row>
    <row r="43" spans="1:56" x14ac:dyDescent="0.2">
      <c r="I43" s="170">
        <v>-61.58</v>
      </c>
    </row>
    <row r="44" spans="1:56" x14ac:dyDescent="0.2">
      <c r="E44" s="125"/>
      <c r="I44" s="1">
        <f>SUM(I42:I43)</f>
        <v>3380.2799999999993</v>
      </c>
    </row>
    <row r="45" spans="1:56" ht="13.5" thickBot="1" x14ac:dyDescent="0.25">
      <c r="B45" s="123" t="s">
        <v>19</v>
      </c>
      <c r="C45" s="52"/>
      <c r="D45" s="52"/>
      <c r="E45" s="76">
        <f>G20+G21</f>
        <v>61.58</v>
      </c>
    </row>
    <row r="46" spans="1:56" ht="13.5" thickTop="1" x14ac:dyDescent="0.2"/>
    <row r="47" spans="1:56" x14ac:dyDescent="0.2">
      <c r="B47" s="124" t="s">
        <v>19</v>
      </c>
      <c r="C47" s="124"/>
      <c r="E47" s="100">
        <f>I35-E45</f>
        <v>3295.8699999999994</v>
      </c>
    </row>
    <row r="48" spans="1:56" x14ac:dyDescent="0.2">
      <c r="B48" s="124" t="s">
        <v>118</v>
      </c>
      <c r="C48" s="124"/>
      <c r="E48" s="100">
        <f>I36</f>
        <v>21.48</v>
      </c>
    </row>
    <row r="49" spans="2:6" x14ac:dyDescent="0.2">
      <c r="B49" s="124" t="s">
        <v>21</v>
      </c>
      <c r="C49" s="124"/>
      <c r="E49" s="100">
        <f>I40</f>
        <v>62.93</v>
      </c>
    </row>
    <row r="50" spans="2:6" ht="13.5" thickBot="1" x14ac:dyDescent="0.25">
      <c r="B50" s="117"/>
      <c r="C50" s="117"/>
      <c r="E50" s="101">
        <f>SUM(E47:E49)</f>
        <v>3380.2799999999993</v>
      </c>
      <c r="F50" s="172">
        <v>43718</v>
      </c>
    </row>
    <row r="51" spans="2:6" ht="13.5" thickTop="1" x14ac:dyDescent="0.2">
      <c r="B51" s="117"/>
      <c r="C51" s="117"/>
    </row>
    <row r="52" spans="2:6" ht="13.5" thickBot="1" x14ac:dyDescent="0.25">
      <c r="B52" s="116" t="s">
        <v>19</v>
      </c>
      <c r="C52" s="117"/>
      <c r="E52" s="114"/>
    </row>
    <row r="53" spans="2:6" ht="13.5" thickTop="1" x14ac:dyDescent="0.2"/>
  </sheetData>
  <mergeCells count="12">
    <mergeCell ref="AI8:AJ8"/>
    <mergeCell ref="K8:L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</mergeCells>
  <printOptions horizontalCentered="1"/>
  <pageMargins left="0.25" right="0.25" top="0.75" bottom="0.75" header="0.3" footer="0.3"/>
  <pageSetup scale="43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D53"/>
  <sheetViews>
    <sheetView workbookViewId="0">
      <selection activeCell="J23" sqref="J23"/>
    </sheetView>
  </sheetViews>
  <sheetFormatPr defaultColWidth="9.140625" defaultRowHeight="12.75" x14ac:dyDescent="0.2"/>
  <cols>
    <col min="1" max="1" width="19" style="2" customWidth="1"/>
    <col min="2" max="2" width="20.7109375" style="2" customWidth="1"/>
    <col min="3" max="3" width="15.42578125" style="2" customWidth="1"/>
    <col min="4" max="4" width="6.42578125" style="2" customWidth="1"/>
    <col min="5" max="5" width="17.28515625" style="2" customWidth="1"/>
    <col min="6" max="6" width="11.7109375" style="2" customWidth="1"/>
    <col min="7" max="7" width="11.28515625" style="25" customWidth="1"/>
    <col min="8" max="8" width="4" style="5" customWidth="1"/>
    <col min="9" max="9" width="13.7109375" style="25" customWidth="1"/>
    <col min="10" max="10" width="35.42578125" style="2" customWidth="1"/>
    <col min="11" max="11" width="8.85546875" style="2" customWidth="1"/>
    <col min="12" max="12" width="10.7109375" style="2" customWidth="1"/>
    <col min="13" max="13" width="8.85546875" style="2" customWidth="1"/>
    <col min="14" max="14" width="10.7109375" style="2" customWidth="1"/>
    <col min="15" max="15" width="10" style="2" customWidth="1"/>
    <col min="16" max="16" width="10.85546875" style="1" customWidth="1"/>
    <col min="17" max="17" width="10" style="1" customWidth="1"/>
    <col min="18" max="19" width="11.7109375" style="2" customWidth="1"/>
    <col min="20" max="21" width="12" style="2" customWidth="1"/>
    <col min="22" max="25" width="12.28515625" style="2" customWidth="1"/>
    <col min="26" max="35" width="12.28515625" style="1" customWidth="1"/>
    <col min="36" max="36" width="13.85546875" style="1" customWidth="1"/>
    <col min="37" max="16384" width="9.140625" style="2"/>
  </cols>
  <sheetData>
    <row r="1" spans="1:56" x14ac:dyDescent="0.2">
      <c r="A1" s="37" t="s">
        <v>1</v>
      </c>
      <c r="B1" s="37"/>
      <c r="C1" s="37"/>
    </row>
    <row r="2" spans="1:56" ht="15.75" x14ac:dyDescent="0.25">
      <c r="A2" s="37" t="s">
        <v>2</v>
      </c>
      <c r="B2" s="37"/>
      <c r="C2" s="37"/>
      <c r="E2" s="38" t="s">
        <v>119</v>
      </c>
    </row>
    <row r="3" spans="1:56" x14ac:dyDescent="0.2">
      <c r="A3" s="37" t="s">
        <v>3</v>
      </c>
      <c r="B3" s="37"/>
      <c r="C3" s="37"/>
      <c r="E3" s="39" t="s">
        <v>91</v>
      </c>
      <c r="F3" s="54" t="s">
        <v>125</v>
      </c>
    </row>
    <row r="4" spans="1:56" x14ac:dyDescent="0.2">
      <c r="A4" s="37" t="s">
        <v>37</v>
      </c>
      <c r="B4" s="37"/>
      <c r="C4" s="37"/>
    </row>
    <row r="5" spans="1:56" x14ac:dyDescent="0.2">
      <c r="A5" s="37"/>
      <c r="B5" s="37"/>
      <c r="C5" s="37"/>
    </row>
    <row r="6" spans="1:56" x14ac:dyDescent="0.2">
      <c r="A6" s="37" t="s">
        <v>121</v>
      </c>
      <c r="B6" s="37"/>
      <c r="C6" s="37"/>
    </row>
    <row r="7" spans="1:56" ht="13.5" thickBot="1" x14ac:dyDescent="0.25">
      <c r="A7" s="37" t="s">
        <v>120</v>
      </c>
      <c r="B7" s="37"/>
      <c r="C7" s="37"/>
      <c r="G7" s="55"/>
    </row>
    <row r="8" spans="1:56" ht="13.5" thickBot="1" x14ac:dyDescent="0.25">
      <c r="A8" s="40">
        <v>39630</v>
      </c>
      <c r="B8" s="41"/>
      <c r="C8" s="41"/>
      <c r="D8" s="41"/>
      <c r="E8" s="41"/>
      <c r="F8" s="42" t="s">
        <v>17</v>
      </c>
      <c r="G8" s="56" t="s">
        <v>90</v>
      </c>
      <c r="H8" s="43" t="s">
        <v>15</v>
      </c>
      <c r="I8" s="44" t="s">
        <v>116</v>
      </c>
      <c r="J8" s="45"/>
      <c r="K8" s="127">
        <v>43282</v>
      </c>
      <c r="L8" s="128"/>
      <c r="M8" s="370">
        <v>43330</v>
      </c>
      <c r="N8" s="371"/>
      <c r="O8" s="372">
        <v>43344</v>
      </c>
      <c r="P8" s="373"/>
      <c r="Q8" s="372">
        <v>43374</v>
      </c>
      <c r="R8" s="373"/>
      <c r="S8" s="368">
        <v>43405</v>
      </c>
      <c r="T8" s="369"/>
      <c r="U8" s="372">
        <v>43435</v>
      </c>
      <c r="V8" s="373"/>
      <c r="W8" s="372">
        <v>43466</v>
      </c>
      <c r="X8" s="373"/>
      <c r="Y8" s="372">
        <v>43497</v>
      </c>
      <c r="Z8" s="373"/>
      <c r="AA8" s="372">
        <v>43525</v>
      </c>
      <c r="AB8" s="373"/>
      <c r="AC8" s="372">
        <v>43556</v>
      </c>
      <c r="AD8" s="373"/>
      <c r="AE8" s="372">
        <v>43586</v>
      </c>
      <c r="AF8" s="374"/>
      <c r="AG8" s="53"/>
      <c r="AH8" s="46">
        <v>43617</v>
      </c>
      <c r="AI8" s="368" t="s">
        <v>17</v>
      </c>
      <c r="AJ8" s="369"/>
    </row>
    <row r="9" spans="1:56" ht="13.5" thickBot="1" x14ac:dyDescent="0.25">
      <c r="A9" s="40"/>
      <c r="B9" s="42"/>
      <c r="C9" s="41" t="s">
        <v>4</v>
      </c>
      <c r="D9" s="42" t="s">
        <v>12</v>
      </c>
      <c r="E9" s="42" t="s">
        <v>36</v>
      </c>
      <c r="F9" s="41" t="s">
        <v>13</v>
      </c>
      <c r="G9" s="57" t="s">
        <v>14</v>
      </c>
      <c r="H9" s="42" t="s">
        <v>16</v>
      </c>
      <c r="I9" s="42" t="s">
        <v>117</v>
      </c>
      <c r="J9" s="45" t="s">
        <v>18</v>
      </c>
      <c r="K9" s="13" t="s">
        <v>94</v>
      </c>
      <c r="L9" s="45" t="s">
        <v>96</v>
      </c>
      <c r="M9" s="12" t="s">
        <v>95</v>
      </c>
      <c r="N9" s="45" t="s">
        <v>97</v>
      </c>
      <c r="O9" s="13" t="s">
        <v>95</v>
      </c>
      <c r="P9" s="18" t="s">
        <v>98</v>
      </c>
      <c r="Q9" s="19" t="s">
        <v>95</v>
      </c>
      <c r="R9" s="45" t="s">
        <v>99</v>
      </c>
      <c r="S9" s="13" t="s">
        <v>95</v>
      </c>
      <c r="T9" s="45" t="s">
        <v>100</v>
      </c>
      <c r="U9" s="12" t="s">
        <v>95</v>
      </c>
      <c r="V9" s="12" t="s">
        <v>101</v>
      </c>
      <c r="W9" s="13" t="s">
        <v>95</v>
      </c>
      <c r="X9" s="45" t="s">
        <v>102</v>
      </c>
      <c r="Y9" s="13" t="s">
        <v>95</v>
      </c>
      <c r="Z9" s="18" t="s">
        <v>103</v>
      </c>
      <c r="AA9" s="19" t="s">
        <v>95</v>
      </c>
      <c r="AB9" s="18" t="s">
        <v>104</v>
      </c>
      <c r="AC9" s="19" t="s">
        <v>95</v>
      </c>
      <c r="AD9" s="18" t="s">
        <v>105</v>
      </c>
      <c r="AE9" s="19" t="s">
        <v>95</v>
      </c>
      <c r="AF9" s="18" t="s">
        <v>106</v>
      </c>
      <c r="AG9" s="19" t="s">
        <v>95</v>
      </c>
      <c r="AH9" s="16" t="s">
        <v>107</v>
      </c>
      <c r="AI9" s="14" t="s">
        <v>109</v>
      </c>
      <c r="AJ9" s="15" t="s">
        <v>108</v>
      </c>
    </row>
    <row r="10" spans="1:56" x14ac:dyDescent="0.2">
      <c r="A10" s="20" t="s">
        <v>41</v>
      </c>
      <c r="B10" s="20"/>
      <c r="C10" s="20" t="s">
        <v>92</v>
      </c>
      <c r="D10" s="20">
        <v>1</v>
      </c>
      <c r="E10" s="20"/>
      <c r="F10" s="20"/>
      <c r="G10" s="58"/>
      <c r="H10" s="20"/>
      <c r="I10" s="20"/>
      <c r="J10" s="20" t="s">
        <v>19</v>
      </c>
      <c r="K10" s="6"/>
      <c r="L10" s="7"/>
      <c r="M10" s="4"/>
      <c r="N10" s="7"/>
      <c r="O10" s="11"/>
      <c r="P10" s="7"/>
      <c r="Q10" s="20"/>
      <c r="R10" s="20"/>
      <c r="S10" s="14"/>
      <c r="T10" s="15"/>
      <c r="U10" s="14"/>
      <c r="V10" s="15"/>
      <c r="W10" s="14"/>
      <c r="X10" s="15"/>
      <c r="Y10" s="11"/>
      <c r="Z10" s="7"/>
      <c r="AA10" s="11"/>
      <c r="AB10" s="7"/>
      <c r="AC10" s="11"/>
      <c r="AD10" s="7"/>
      <c r="AE10" s="11"/>
      <c r="AF10" s="7"/>
      <c r="AG10" s="11"/>
      <c r="AH10" s="4"/>
      <c r="AI10" s="14"/>
      <c r="AJ10" s="15">
        <f t="shared" ref="AJ10:AJ11" si="0">SUM(L10:AH10)</f>
        <v>0</v>
      </c>
    </row>
    <row r="11" spans="1:56" x14ac:dyDescent="0.2">
      <c r="A11" s="20" t="s">
        <v>42</v>
      </c>
      <c r="B11" s="20"/>
      <c r="C11" s="20" t="s">
        <v>93</v>
      </c>
      <c r="D11" s="20">
        <v>4</v>
      </c>
      <c r="E11" s="20"/>
      <c r="F11" s="20"/>
      <c r="G11" s="58"/>
      <c r="H11" s="20"/>
      <c r="I11" s="20"/>
      <c r="J11" s="20" t="s">
        <v>19</v>
      </c>
      <c r="K11" s="6"/>
      <c r="L11" s="7"/>
      <c r="M11" s="4"/>
      <c r="N11" s="7"/>
      <c r="O11" s="11"/>
      <c r="P11" s="7"/>
      <c r="Q11" s="20"/>
      <c r="R11" s="20"/>
      <c r="S11" s="11"/>
      <c r="T11" s="7"/>
      <c r="U11" s="11"/>
      <c r="V11" s="7"/>
      <c r="W11" s="11"/>
      <c r="X11" s="7"/>
      <c r="Y11" s="11"/>
      <c r="Z11" s="7"/>
      <c r="AA11" s="11"/>
      <c r="AB11" s="7"/>
      <c r="AC11" s="11"/>
      <c r="AD11" s="7"/>
      <c r="AE11" s="11"/>
      <c r="AF11" s="7"/>
      <c r="AG11" s="11"/>
      <c r="AH11" s="4"/>
      <c r="AI11" s="11"/>
      <c r="AJ11" s="7">
        <f t="shared" si="0"/>
        <v>0</v>
      </c>
    </row>
    <row r="12" spans="1:56" s="78" customFormat="1" x14ac:dyDescent="0.2">
      <c r="A12" s="77" t="s">
        <v>43</v>
      </c>
      <c r="B12" s="77" t="s">
        <v>50</v>
      </c>
      <c r="C12" s="77" t="s">
        <v>44</v>
      </c>
      <c r="D12" s="77">
        <v>1</v>
      </c>
      <c r="E12" s="97" t="s">
        <v>126</v>
      </c>
      <c r="F12" s="77">
        <v>55</v>
      </c>
      <c r="G12" s="79">
        <v>72.67</v>
      </c>
      <c r="H12" s="77"/>
      <c r="I12" s="77"/>
      <c r="J12" s="77" t="s">
        <v>19</v>
      </c>
      <c r="K12" s="80">
        <v>55</v>
      </c>
      <c r="L12" s="81">
        <v>72.67</v>
      </c>
      <c r="M12" s="82"/>
      <c r="N12" s="77"/>
      <c r="O12" s="83"/>
      <c r="P12" s="81"/>
      <c r="Q12" s="84"/>
      <c r="R12" s="84"/>
      <c r="S12" s="83"/>
      <c r="T12" s="81"/>
      <c r="U12" s="83"/>
      <c r="V12" s="81"/>
      <c r="W12" s="83"/>
      <c r="X12" s="81"/>
      <c r="Y12" s="83"/>
      <c r="Z12" s="81"/>
      <c r="AA12" s="83"/>
      <c r="AB12" s="81"/>
      <c r="AC12" s="83"/>
      <c r="AD12" s="81"/>
      <c r="AE12" s="83"/>
      <c r="AF12" s="81"/>
      <c r="AG12" s="83"/>
      <c r="AH12" s="82"/>
      <c r="AI12" s="83">
        <f>K12+M12+O12+Q12+S12+U12+W12+Y12+AA12+AC12+AE12+AG12</f>
        <v>55</v>
      </c>
      <c r="AJ12" s="81">
        <f>L12+N12+P12+R12+T12+V12+X12+Z12+AB12+AD12+AF12+AH12</f>
        <v>72.67</v>
      </c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</row>
    <row r="13" spans="1:56" s="78" customFormat="1" x14ac:dyDescent="0.2">
      <c r="A13" s="77" t="s">
        <v>22</v>
      </c>
      <c r="B13" s="77" t="s">
        <v>51</v>
      </c>
      <c r="C13" s="77" t="s">
        <v>47</v>
      </c>
      <c r="D13" s="77">
        <v>2</v>
      </c>
      <c r="E13" s="78" t="s">
        <v>126</v>
      </c>
      <c r="F13" s="77">
        <v>0</v>
      </c>
      <c r="G13" s="79">
        <v>15.78</v>
      </c>
      <c r="H13" s="77"/>
      <c r="I13" s="77"/>
      <c r="J13" s="77" t="s">
        <v>19</v>
      </c>
      <c r="K13" s="80">
        <v>0</v>
      </c>
      <c r="L13" s="81">
        <v>15.78</v>
      </c>
      <c r="M13" s="82"/>
      <c r="N13" s="81"/>
      <c r="O13" s="83"/>
      <c r="P13" s="81"/>
      <c r="Q13" s="84"/>
      <c r="R13" s="84"/>
      <c r="S13" s="83"/>
      <c r="T13" s="81"/>
      <c r="U13" s="83"/>
      <c r="V13" s="81"/>
      <c r="W13" s="83"/>
      <c r="X13" s="81"/>
      <c r="Y13" s="83"/>
      <c r="Z13" s="81"/>
      <c r="AA13" s="83"/>
      <c r="AB13" s="81"/>
      <c r="AC13" s="83"/>
      <c r="AD13" s="81"/>
      <c r="AE13" s="83"/>
      <c r="AF13" s="81"/>
      <c r="AG13" s="83"/>
      <c r="AH13" s="82"/>
      <c r="AI13" s="83">
        <f t="shared" ref="AI13:AJ41" si="1">K13+M13+O13+Q13+S13+U13+W13+Y13+AA13+AC13+AE13+AG13</f>
        <v>0</v>
      </c>
      <c r="AJ13" s="81">
        <f t="shared" si="1"/>
        <v>15.78</v>
      </c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</row>
    <row r="14" spans="1:56" s="78" customFormat="1" x14ac:dyDescent="0.2">
      <c r="A14" s="77" t="s">
        <v>22</v>
      </c>
      <c r="B14" s="77" t="s">
        <v>51</v>
      </c>
      <c r="C14" s="77" t="s">
        <v>48</v>
      </c>
      <c r="D14" s="77">
        <v>2</v>
      </c>
      <c r="E14" s="78" t="s">
        <v>126</v>
      </c>
      <c r="F14" s="77">
        <v>19</v>
      </c>
      <c r="G14" s="79">
        <v>35.44</v>
      </c>
      <c r="H14" s="77"/>
      <c r="I14" s="77"/>
      <c r="J14" s="77" t="s">
        <v>19</v>
      </c>
      <c r="K14" s="80"/>
      <c r="L14" s="81">
        <v>35.44</v>
      </c>
      <c r="M14" s="82"/>
      <c r="N14" s="81"/>
      <c r="O14" s="83"/>
      <c r="P14" s="81"/>
      <c r="Q14" s="84"/>
      <c r="R14" s="84"/>
      <c r="S14" s="83"/>
      <c r="T14" s="81"/>
      <c r="U14" s="83"/>
      <c r="V14" s="81"/>
      <c r="W14" s="83"/>
      <c r="X14" s="81"/>
      <c r="Y14" s="83"/>
      <c r="Z14" s="81"/>
      <c r="AA14" s="83"/>
      <c r="AB14" s="81"/>
      <c r="AC14" s="83"/>
      <c r="AD14" s="81"/>
      <c r="AE14" s="83"/>
      <c r="AF14" s="81"/>
      <c r="AG14" s="83"/>
      <c r="AH14" s="82"/>
      <c r="AI14" s="83">
        <f t="shared" si="1"/>
        <v>0</v>
      </c>
      <c r="AJ14" s="81">
        <f t="shared" si="1"/>
        <v>35.44</v>
      </c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</row>
    <row r="15" spans="1:56" s="73" customFormat="1" x14ac:dyDescent="0.2">
      <c r="A15" s="60" t="s">
        <v>5</v>
      </c>
      <c r="B15" s="60" t="s">
        <v>52</v>
      </c>
      <c r="C15" s="60" t="s">
        <v>46</v>
      </c>
      <c r="D15" s="60">
        <v>4</v>
      </c>
      <c r="E15" s="73" t="s">
        <v>124</v>
      </c>
      <c r="F15" s="60">
        <v>19</v>
      </c>
      <c r="G15" s="61">
        <v>35.44</v>
      </c>
      <c r="H15" s="60"/>
      <c r="I15" s="60"/>
      <c r="J15" s="60" t="s">
        <v>19</v>
      </c>
      <c r="K15" s="63">
        <v>19</v>
      </c>
      <c r="L15" s="64">
        <v>35.44</v>
      </c>
      <c r="M15" s="65"/>
      <c r="N15" s="64"/>
      <c r="O15" s="66"/>
      <c r="P15" s="64"/>
      <c r="Q15" s="74"/>
      <c r="R15" s="74"/>
      <c r="S15" s="66"/>
      <c r="T15" s="64"/>
      <c r="U15" s="66"/>
      <c r="V15" s="64"/>
      <c r="W15" s="66"/>
      <c r="X15" s="64"/>
      <c r="Y15" s="66"/>
      <c r="Z15" s="64"/>
      <c r="AA15" s="66"/>
      <c r="AB15" s="64"/>
      <c r="AC15" s="66"/>
      <c r="AD15" s="64"/>
      <c r="AE15" s="66"/>
      <c r="AF15" s="64"/>
      <c r="AG15" s="66"/>
      <c r="AH15" s="65"/>
      <c r="AI15" s="66">
        <f t="shared" si="1"/>
        <v>19</v>
      </c>
      <c r="AJ15" s="64">
        <f t="shared" si="1"/>
        <v>35.44</v>
      </c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</row>
    <row r="16" spans="1:56" s="78" customFormat="1" x14ac:dyDescent="0.2">
      <c r="A16" s="77" t="s">
        <v>6</v>
      </c>
      <c r="B16" s="77" t="s">
        <v>72</v>
      </c>
      <c r="C16" s="77" t="s">
        <v>71</v>
      </c>
      <c r="D16" s="77">
        <v>4</v>
      </c>
      <c r="E16" s="78" t="s">
        <v>126</v>
      </c>
      <c r="F16" s="77">
        <v>7</v>
      </c>
      <c r="G16" s="79">
        <v>23.02</v>
      </c>
      <c r="H16" s="77"/>
      <c r="I16" s="77"/>
      <c r="J16" s="77" t="s">
        <v>19</v>
      </c>
      <c r="K16" s="80">
        <v>7</v>
      </c>
      <c r="L16" s="81">
        <v>23.02</v>
      </c>
      <c r="M16" s="82"/>
      <c r="N16" s="81"/>
      <c r="O16" s="83"/>
      <c r="P16" s="81"/>
      <c r="Q16" s="84"/>
      <c r="R16" s="84"/>
      <c r="S16" s="83"/>
      <c r="T16" s="81"/>
      <c r="U16" s="83"/>
      <c r="V16" s="81"/>
      <c r="W16" s="83"/>
      <c r="X16" s="81"/>
      <c r="Y16" s="83"/>
      <c r="Z16" s="81"/>
      <c r="AA16" s="83"/>
      <c r="AB16" s="81"/>
      <c r="AC16" s="83"/>
      <c r="AD16" s="81"/>
      <c r="AE16" s="83"/>
      <c r="AF16" s="81"/>
      <c r="AG16" s="83"/>
      <c r="AH16" s="82"/>
      <c r="AI16" s="83">
        <f t="shared" si="1"/>
        <v>7</v>
      </c>
      <c r="AJ16" s="81">
        <f t="shared" si="1"/>
        <v>23.02</v>
      </c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5"/>
      <c r="AY16" s="85"/>
      <c r="AZ16" s="85"/>
      <c r="BA16" s="85"/>
      <c r="BB16" s="85"/>
      <c r="BC16" s="85"/>
      <c r="BD16" s="85"/>
    </row>
    <row r="17" spans="1:56" s="78" customFormat="1" x14ac:dyDescent="0.2">
      <c r="A17" s="77" t="s">
        <v>6</v>
      </c>
      <c r="B17" s="77" t="s">
        <v>72</v>
      </c>
      <c r="C17" s="77" t="s">
        <v>73</v>
      </c>
      <c r="D17" s="77">
        <v>4</v>
      </c>
      <c r="E17" s="78" t="s">
        <v>126</v>
      </c>
      <c r="F17" s="77">
        <v>1</v>
      </c>
      <c r="G17" s="79">
        <v>16.809999999999999</v>
      </c>
      <c r="H17" s="77"/>
      <c r="I17" s="77"/>
      <c r="J17" s="77" t="s">
        <v>19</v>
      </c>
      <c r="K17" s="80">
        <v>1</v>
      </c>
      <c r="L17" s="81">
        <v>16.809999999999999</v>
      </c>
      <c r="M17" s="82"/>
      <c r="N17" s="81"/>
      <c r="O17" s="83"/>
      <c r="P17" s="81"/>
      <c r="Q17" s="84"/>
      <c r="R17" s="84"/>
      <c r="S17" s="83"/>
      <c r="T17" s="81"/>
      <c r="U17" s="83"/>
      <c r="V17" s="81"/>
      <c r="W17" s="83"/>
      <c r="X17" s="81"/>
      <c r="Y17" s="83"/>
      <c r="Z17" s="81"/>
      <c r="AA17" s="83"/>
      <c r="AB17" s="81"/>
      <c r="AC17" s="83"/>
      <c r="AD17" s="81"/>
      <c r="AE17" s="83"/>
      <c r="AF17" s="81"/>
      <c r="AG17" s="83"/>
      <c r="AH17" s="82"/>
      <c r="AI17" s="83">
        <f t="shared" si="1"/>
        <v>1</v>
      </c>
      <c r="AJ17" s="81">
        <f t="shared" si="1"/>
        <v>16.809999999999999</v>
      </c>
      <c r="AK17" s="85"/>
      <c r="AL17" s="85"/>
      <c r="AM17" s="85"/>
      <c r="AN17" s="85"/>
      <c r="AO17" s="85"/>
      <c r="AP17" s="85"/>
      <c r="AQ17" s="85"/>
      <c r="AR17" s="85"/>
      <c r="AS17" s="85"/>
      <c r="AT17" s="85"/>
      <c r="AU17" s="85"/>
      <c r="AV17" s="85"/>
      <c r="AW17" s="85"/>
      <c r="AX17" s="85"/>
      <c r="AY17" s="85"/>
      <c r="AZ17" s="85"/>
      <c r="BA17" s="85"/>
      <c r="BB17" s="85"/>
      <c r="BC17" s="85"/>
      <c r="BD17" s="85"/>
    </row>
    <row r="18" spans="1:56" s="78" customFormat="1" x14ac:dyDescent="0.2">
      <c r="A18" s="77" t="s">
        <v>27</v>
      </c>
      <c r="B18" s="77" t="s">
        <v>59</v>
      </c>
      <c r="C18" s="77" t="s">
        <v>58</v>
      </c>
      <c r="D18" s="77">
        <v>16</v>
      </c>
      <c r="E18" s="78" t="s">
        <v>126</v>
      </c>
      <c r="F18" s="77">
        <v>29</v>
      </c>
      <c r="G18" s="79">
        <v>50.36</v>
      </c>
      <c r="H18" s="77"/>
      <c r="I18" s="77"/>
      <c r="J18" s="77" t="s">
        <v>19</v>
      </c>
      <c r="K18" s="80">
        <v>29</v>
      </c>
      <c r="L18" s="81">
        <v>50.36</v>
      </c>
      <c r="M18" s="82"/>
      <c r="N18" s="81"/>
      <c r="O18" s="83"/>
      <c r="P18" s="81"/>
      <c r="Q18" s="84"/>
      <c r="R18" s="84"/>
      <c r="S18" s="83"/>
      <c r="T18" s="81"/>
      <c r="U18" s="83"/>
      <c r="V18" s="81"/>
      <c r="W18" s="83"/>
      <c r="X18" s="81"/>
      <c r="Y18" s="83"/>
      <c r="Z18" s="81"/>
      <c r="AA18" s="83"/>
      <c r="AB18" s="81"/>
      <c r="AC18" s="83"/>
      <c r="AD18" s="81"/>
      <c r="AE18" s="83"/>
      <c r="AF18" s="81"/>
      <c r="AG18" s="83"/>
      <c r="AH18" s="82"/>
      <c r="AI18" s="83">
        <f t="shared" si="1"/>
        <v>29</v>
      </c>
      <c r="AJ18" s="81">
        <f t="shared" si="1"/>
        <v>50.36</v>
      </c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5"/>
      <c r="BC18" s="85"/>
      <c r="BD18" s="85"/>
    </row>
    <row r="19" spans="1:56" s="78" customFormat="1" x14ac:dyDescent="0.2">
      <c r="A19" s="77" t="s">
        <v>25</v>
      </c>
      <c r="B19" s="77" t="s">
        <v>86</v>
      </c>
      <c r="C19" s="77" t="s">
        <v>85</v>
      </c>
      <c r="D19" s="77">
        <v>6</v>
      </c>
      <c r="E19" s="78" t="s">
        <v>126</v>
      </c>
      <c r="F19" s="77">
        <v>19</v>
      </c>
      <c r="G19" s="79">
        <v>35.44</v>
      </c>
      <c r="H19" s="77"/>
      <c r="I19" s="77"/>
      <c r="J19" s="77" t="s">
        <v>19</v>
      </c>
      <c r="K19" s="80">
        <v>19</v>
      </c>
      <c r="L19" s="81">
        <v>35.44</v>
      </c>
      <c r="M19" s="82"/>
      <c r="N19" s="81"/>
      <c r="O19" s="83"/>
      <c r="P19" s="81"/>
      <c r="Q19" s="77"/>
      <c r="R19" s="77"/>
      <c r="S19" s="83"/>
      <c r="T19" s="81"/>
      <c r="U19" s="83"/>
      <c r="V19" s="81"/>
      <c r="W19" s="83"/>
      <c r="X19" s="81"/>
      <c r="Y19" s="83"/>
      <c r="Z19" s="81"/>
      <c r="AA19" s="83"/>
      <c r="AB19" s="81"/>
      <c r="AC19" s="83"/>
      <c r="AD19" s="81"/>
      <c r="AE19" s="83"/>
      <c r="AF19" s="81"/>
      <c r="AG19" s="83"/>
      <c r="AH19" s="82"/>
      <c r="AI19" s="83">
        <f t="shared" si="1"/>
        <v>19</v>
      </c>
      <c r="AJ19" s="81">
        <f t="shared" si="1"/>
        <v>35.44</v>
      </c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5"/>
      <c r="BA19" s="85"/>
      <c r="BB19" s="85"/>
      <c r="BC19" s="85"/>
      <c r="BD19" s="85"/>
    </row>
    <row r="20" spans="1:56" s="71" customFormat="1" x14ac:dyDescent="0.2">
      <c r="A20" s="60" t="s">
        <v>39</v>
      </c>
      <c r="B20" s="60" t="s">
        <v>77</v>
      </c>
      <c r="C20" s="60" t="s">
        <v>76</v>
      </c>
      <c r="D20" s="60">
        <v>7</v>
      </c>
      <c r="E20" s="60" t="s">
        <v>123</v>
      </c>
      <c r="F20" s="60">
        <v>0</v>
      </c>
      <c r="G20" s="61">
        <v>15.81</v>
      </c>
      <c r="H20" s="60"/>
      <c r="I20" s="62"/>
      <c r="J20" s="60" t="s">
        <v>19</v>
      </c>
      <c r="K20" s="63">
        <v>0</v>
      </c>
      <c r="L20" s="64">
        <v>15.81</v>
      </c>
      <c r="M20" s="65"/>
      <c r="N20" s="64"/>
      <c r="O20" s="66"/>
      <c r="P20" s="67"/>
      <c r="Q20" s="60"/>
      <c r="R20" s="60"/>
      <c r="S20" s="68"/>
      <c r="T20" s="67"/>
      <c r="U20" s="68"/>
      <c r="V20" s="67"/>
      <c r="W20" s="68"/>
      <c r="X20" s="67"/>
      <c r="Y20" s="68"/>
      <c r="Z20" s="67"/>
      <c r="AA20" s="68"/>
      <c r="AB20" s="67"/>
      <c r="AC20" s="68"/>
      <c r="AD20" s="67"/>
      <c r="AE20" s="68"/>
      <c r="AF20" s="67"/>
      <c r="AG20" s="68"/>
      <c r="AH20" s="69"/>
      <c r="AI20" s="66">
        <f t="shared" si="1"/>
        <v>0</v>
      </c>
      <c r="AJ20" s="64">
        <f t="shared" si="1"/>
        <v>15.81</v>
      </c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70"/>
      <c r="BA20" s="70"/>
      <c r="BB20" s="70"/>
      <c r="BC20" s="70"/>
      <c r="BD20" s="70"/>
    </row>
    <row r="21" spans="1:56" s="71" customFormat="1" x14ac:dyDescent="0.2">
      <c r="A21" s="60" t="s">
        <v>40</v>
      </c>
      <c r="B21" s="60" t="s">
        <v>77</v>
      </c>
      <c r="C21" s="60" t="s">
        <v>82</v>
      </c>
      <c r="D21" s="60">
        <v>7</v>
      </c>
      <c r="E21" s="60" t="s">
        <v>123</v>
      </c>
      <c r="F21" s="60">
        <v>0</v>
      </c>
      <c r="G21" s="61">
        <v>40.36</v>
      </c>
      <c r="H21" s="60"/>
      <c r="I21" s="62"/>
      <c r="J21" s="60" t="s">
        <v>19</v>
      </c>
      <c r="K21" s="63">
        <v>0</v>
      </c>
      <c r="L21" s="64">
        <v>40.36</v>
      </c>
      <c r="M21" s="65"/>
      <c r="N21" s="64"/>
      <c r="O21" s="66"/>
      <c r="P21" s="67"/>
      <c r="Q21" s="60"/>
      <c r="R21" s="60"/>
      <c r="S21" s="68"/>
      <c r="T21" s="67"/>
      <c r="U21" s="68"/>
      <c r="V21" s="67"/>
      <c r="W21" s="68"/>
      <c r="X21" s="67"/>
      <c r="Y21" s="68"/>
      <c r="Z21" s="67"/>
      <c r="AA21" s="68"/>
      <c r="AB21" s="67"/>
      <c r="AC21" s="68"/>
      <c r="AD21" s="67"/>
      <c r="AE21" s="68"/>
      <c r="AF21" s="67"/>
      <c r="AG21" s="68"/>
      <c r="AH21" s="69"/>
      <c r="AI21" s="66">
        <f t="shared" si="1"/>
        <v>0</v>
      </c>
      <c r="AJ21" s="64">
        <f t="shared" si="1"/>
        <v>40.36</v>
      </c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  <c r="AV21" s="70"/>
      <c r="AW21" s="70"/>
      <c r="AX21" s="70"/>
      <c r="AY21" s="70"/>
      <c r="AZ21" s="70"/>
      <c r="BA21" s="70"/>
      <c r="BB21" s="70"/>
      <c r="BC21" s="70"/>
      <c r="BD21" s="70"/>
    </row>
    <row r="22" spans="1:56" s="113" customFormat="1" x14ac:dyDescent="0.2">
      <c r="A22" s="102" t="s">
        <v>30</v>
      </c>
      <c r="B22" s="102" t="s">
        <v>84</v>
      </c>
      <c r="C22" s="102" t="s">
        <v>83</v>
      </c>
      <c r="D22" s="102">
        <v>6</v>
      </c>
      <c r="F22" s="102">
        <v>7</v>
      </c>
      <c r="G22" s="104">
        <v>22.05</v>
      </c>
      <c r="H22" s="102"/>
      <c r="I22" s="105"/>
      <c r="J22" s="102" t="s">
        <v>19</v>
      </c>
      <c r="K22" s="106">
        <v>7</v>
      </c>
      <c r="L22" s="107">
        <v>22.05</v>
      </c>
      <c r="M22" s="108"/>
      <c r="N22" s="107"/>
      <c r="O22" s="109"/>
      <c r="P22" s="107"/>
      <c r="Q22" s="102"/>
      <c r="R22" s="102"/>
      <c r="S22" s="109"/>
      <c r="T22" s="107"/>
      <c r="U22" s="109"/>
      <c r="V22" s="107"/>
      <c r="W22" s="109"/>
      <c r="X22" s="107"/>
      <c r="Y22" s="109"/>
      <c r="Z22" s="107"/>
      <c r="AA22" s="109"/>
      <c r="AB22" s="107"/>
      <c r="AC22" s="109"/>
      <c r="AD22" s="107"/>
      <c r="AE22" s="109"/>
      <c r="AF22" s="107"/>
      <c r="AG22" s="109"/>
      <c r="AH22" s="108"/>
      <c r="AI22" s="109">
        <f t="shared" si="1"/>
        <v>7</v>
      </c>
      <c r="AJ22" s="107">
        <f t="shared" si="1"/>
        <v>22.05</v>
      </c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  <c r="AX22" s="112"/>
      <c r="AY22" s="112"/>
      <c r="AZ22" s="112"/>
      <c r="BA22" s="112"/>
      <c r="BB22" s="112"/>
      <c r="BC22" s="112"/>
      <c r="BD22" s="112"/>
    </row>
    <row r="23" spans="1:56" s="113" customFormat="1" x14ac:dyDescent="0.2">
      <c r="A23" s="102" t="s">
        <v>32</v>
      </c>
      <c r="B23" s="102" t="s">
        <v>57</v>
      </c>
      <c r="C23" s="102" t="s">
        <v>112</v>
      </c>
      <c r="D23" s="102">
        <v>5</v>
      </c>
      <c r="E23" s="103" t="s">
        <v>127</v>
      </c>
      <c r="F23" s="102">
        <v>5</v>
      </c>
      <c r="G23" s="104">
        <v>19.97</v>
      </c>
      <c r="H23" s="102"/>
      <c r="I23" s="105"/>
      <c r="J23" s="102" t="s">
        <v>19</v>
      </c>
      <c r="K23" s="106">
        <v>5</v>
      </c>
      <c r="L23" s="107">
        <v>19.97</v>
      </c>
      <c r="M23" s="108"/>
      <c r="N23" s="107"/>
      <c r="O23" s="109"/>
      <c r="P23" s="107"/>
      <c r="Q23" s="110"/>
      <c r="R23" s="111"/>
      <c r="S23" s="109"/>
      <c r="T23" s="107"/>
      <c r="U23" s="109"/>
      <c r="V23" s="107"/>
      <c r="W23" s="109"/>
      <c r="X23" s="107"/>
      <c r="Y23" s="109"/>
      <c r="Z23" s="107"/>
      <c r="AA23" s="109"/>
      <c r="AB23" s="107"/>
      <c r="AC23" s="109"/>
      <c r="AD23" s="107"/>
      <c r="AE23" s="109"/>
      <c r="AF23" s="107"/>
      <c r="AG23" s="109"/>
      <c r="AH23" s="108"/>
      <c r="AI23" s="109">
        <f t="shared" si="1"/>
        <v>5</v>
      </c>
      <c r="AJ23" s="107">
        <f t="shared" si="1"/>
        <v>19.97</v>
      </c>
      <c r="AK23" s="112"/>
      <c r="AL23" s="112"/>
      <c r="AM23" s="112"/>
      <c r="AN23" s="112"/>
      <c r="AO23" s="112"/>
      <c r="AP23" s="112"/>
      <c r="AQ23" s="112"/>
      <c r="AR23" s="112"/>
      <c r="AS23" s="112"/>
      <c r="AT23" s="112"/>
      <c r="AU23" s="112"/>
      <c r="AV23" s="112"/>
      <c r="AW23" s="112"/>
      <c r="AX23" s="112"/>
      <c r="AY23" s="112"/>
      <c r="AZ23" s="112"/>
      <c r="BA23" s="112"/>
      <c r="BB23" s="112"/>
      <c r="BC23" s="112"/>
      <c r="BD23" s="112"/>
    </row>
    <row r="24" spans="1:56" s="78" customFormat="1" x14ac:dyDescent="0.2">
      <c r="A24" s="77" t="s">
        <v>7</v>
      </c>
      <c r="B24" s="77" t="s">
        <v>75</v>
      </c>
      <c r="C24" s="77" t="s">
        <v>74</v>
      </c>
      <c r="D24" s="77">
        <v>19</v>
      </c>
      <c r="E24" s="78" t="s">
        <v>126</v>
      </c>
      <c r="F24" s="77">
        <v>24</v>
      </c>
      <c r="G24" s="79">
        <v>40.6</v>
      </c>
      <c r="H24" s="77"/>
      <c r="I24" s="77"/>
      <c r="J24" s="77" t="s">
        <v>19</v>
      </c>
      <c r="K24" s="80">
        <v>24</v>
      </c>
      <c r="L24" s="81">
        <v>40.6</v>
      </c>
      <c r="M24" s="82"/>
      <c r="N24" s="81"/>
      <c r="O24" s="83"/>
      <c r="P24" s="81"/>
      <c r="Q24" s="84"/>
      <c r="R24" s="77"/>
      <c r="S24" s="83"/>
      <c r="T24" s="81"/>
      <c r="U24" s="83"/>
      <c r="V24" s="81"/>
      <c r="W24" s="83"/>
      <c r="X24" s="81"/>
      <c r="Y24" s="83"/>
      <c r="Z24" s="81"/>
      <c r="AA24" s="83"/>
      <c r="AB24" s="81"/>
      <c r="AC24" s="83"/>
      <c r="AD24" s="81"/>
      <c r="AE24" s="83"/>
      <c r="AF24" s="81"/>
      <c r="AG24" s="83"/>
      <c r="AH24" s="82"/>
      <c r="AI24" s="83">
        <f t="shared" si="1"/>
        <v>24</v>
      </c>
      <c r="AJ24" s="81">
        <f t="shared" si="1"/>
        <v>40.6</v>
      </c>
      <c r="AK24" s="85"/>
      <c r="AL24" s="85"/>
      <c r="AM24" s="85"/>
      <c r="AN24" s="85"/>
      <c r="AO24" s="85"/>
      <c r="AP24" s="85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85"/>
      <c r="BC24" s="85"/>
      <c r="BD24" s="85"/>
    </row>
    <row r="25" spans="1:56" x14ac:dyDescent="0.2">
      <c r="A25" s="20" t="s">
        <v>29</v>
      </c>
      <c r="B25" s="20" t="s">
        <v>70</v>
      </c>
      <c r="C25" s="20" t="s">
        <v>69</v>
      </c>
      <c r="D25" s="20">
        <v>10</v>
      </c>
      <c r="E25" s="20"/>
      <c r="F25" s="20"/>
      <c r="G25" s="58"/>
      <c r="H25" s="20"/>
      <c r="I25" s="20"/>
      <c r="J25" s="20" t="s">
        <v>19</v>
      </c>
      <c r="K25" s="6"/>
      <c r="L25" s="7"/>
      <c r="M25" s="4"/>
      <c r="N25" s="7"/>
      <c r="O25" s="11"/>
      <c r="P25" s="7"/>
      <c r="Q25" s="32"/>
      <c r="R25" s="20"/>
      <c r="S25" s="11"/>
      <c r="T25" s="7"/>
      <c r="U25" s="11"/>
      <c r="V25" s="7"/>
      <c r="W25" s="11"/>
      <c r="X25" s="7"/>
      <c r="Y25" s="11"/>
      <c r="Z25" s="7"/>
      <c r="AA25" s="11"/>
      <c r="AB25" s="7"/>
      <c r="AC25" s="11"/>
      <c r="AD25" s="7"/>
      <c r="AE25" s="11"/>
      <c r="AF25" s="7"/>
      <c r="AG25" s="11"/>
      <c r="AH25" s="4"/>
      <c r="AI25" s="11">
        <f t="shared" si="1"/>
        <v>0</v>
      </c>
      <c r="AJ25" s="7">
        <f t="shared" si="1"/>
        <v>0</v>
      </c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33"/>
      <c r="BC25" s="33"/>
      <c r="BD25" s="33"/>
    </row>
    <row r="26" spans="1:56" s="78" customFormat="1" x14ac:dyDescent="0.2">
      <c r="A26" s="77" t="s">
        <v>32</v>
      </c>
      <c r="B26" s="77" t="s">
        <v>57</v>
      </c>
      <c r="C26" s="77" t="s">
        <v>56</v>
      </c>
      <c r="D26" s="77">
        <v>10</v>
      </c>
      <c r="E26" s="78" t="s">
        <v>126</v>
      </c>
      <c r="F26" s="77">
        <v>1669</v>
      </c>
      <c r="G26" s="79">
        <v>1374.62</v>
      </c>
      <c r="H26" s="77"/>
      <c r="I26" s="86"/>
      <c r="J26" s="77" t="s">
        <v>19</v>
      </c>
      <c r="K26" s="80">
        <v>1669</v>
      </c>
      <c r="L26" s="81">
        <v>1374.62</v>
      </c>
      <c r="M26" s="82"/>
      <c r="N26" s="81"/>
      <c r="O26" s="83"/>
      <c r="P26" s="81"/>
      <c r="Q26" s="84"/>
      <c r="R26" s="77"/>
      <c r="S26" s="83"/>
      <c r="T26" s="81"/>
      <c r="U26" s="83"/>
      <c r="V26" s="81"/>
      <c r="W26" s="83"/>
      <c r="X26" s="81"/>
      <c r="Y26" s="83"/>
      <c r="Z26" s="81"/>
      <c r="AA26" s="83"/>
      <c r="AB26" s="81"/>
      <c r="AC26" s="83"/>
      <c r="AD26" s="81"/>
      <c r="AE26" s="83"/>
      <c r="AF26" s="81"/>
      <c r="AG26" s="83"/>
      <c r="AH26" s="82"/>
      <c r="AI26" s="83">
        <f t="shared" si="1"/>
        <v>1669</v>
      </c>
      <c r="AJ26" s="81">
        <f t="shared" si="1"/>
        <v>1374.62</v>
      </c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</row>
    <row r="27" spans="1:56" s="78" customFormat="1" x14ac:dyDescent="0.2">
      <c r="A27" s="77" t="s">
        <v>34</v>
      </c>
      <c r="B27" s="77" t="s">
        <v>53</v>
      </c>
      <c r="C27" s="77" t="s">
        <v>49</v>
      </c>
      <c r="D27" s="77">
        <v>11</v>
      </c>
      <c r="E27" s="78" t="s">
        <v>126</v>
      </c>
      <c r="F27" s="77">
        <v>12</v>
      </c>
      <c r="G27" s="79">
        <v>28.2</v>
      </c>
      <c r="H27" s="77"/>
      <c r="I27" s="77"/>
      <c r="J27" s="77" t="s">
        <v>19</v>
      </c>
      <c r="K27" s="80">
        <v>12</v>
      </c>
      <c r="L27" s="81">
        <v>28.2</v>
      </c>
      <c r="M27" s="82"/>
      <c r="N27" s="81"/>
      <c r="O27" s="83"/>
      <c r="P27" s="81"/>
      <c r="Q27" s="84"/>
      <c r="R27" s="84"/>
      <c r="S27" s="83"/>
      <c r="T27" s="81"/>
      <c r="U27" s="83"/>
      <c r="V27" s="81"/>
      <c r="W27" s="83"/>
      <c r="X27" s="81"/>
      <c r="Y27" s="83"/>
      <c r="Z27" s="81"/>
      <c r="AA27" s="83"/>
      <c r="AB27" s="81"/>
      <c r="AC27" s="83"/>
      <c r="AD27" s="81"/>
      <c r="AE27" s="83"/>
      <c r="AF27" s="81"/>
      <c r="AG27" s="83"/>
      <c r="AH27" s="82"/>
      <c r="AI27" s="83">
        <f t="shared" si="1"/>
        <v>12</v>
      </c>
      <c r="AJ27" s="81">
        <f t="shared" si="1"/>
        <v>28.2</v>
      </c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5"/>
      <c r="BD27" s="85"/>
    </row>
    <row r="28" spans="1:56" s="78" customFormat="1" x14ac:dyDescent="0.2">
      <c r="A28" s="77" t="s">
        <v>8</v>
      </c>
      <c r="B28" s="77" t="s">
        <v>53</v>
      </c>
      <c r="C28" s="77" t="s">
        <v>55</v>
      </c>
      <c r="D28" s="77">
        <v>11</v>
      </c>
      <c r="E28" s="78" t="s">
        <v>126</v>
      </c>
      <c r="F28" s="77">
        <v>1</v>
      </c>
      <c r="G28" s="79">
        <v>16.809999999999999</v>
      </c>
      <c r="H28" s="77"/>
      <c r="I28" s="77"/>
      <c r="J28" s="77" t="s">
        <v>19</v>
      </c>
      <c r="K28" s="80">
        <v>1</v>
      </c>
      <c r="L28" s="81">
        <v>16.809999999999999</v>
      </c>
      <c r="M28" s="82"/>
      <c r="N28" s="81"/>
      <c r="O28" s="83"/>
      <c r="P28" s="81"/>
      <c r="Q28" s="84"/>
      <c r="R28" s="84"/>
      <c r="S28" s="83"/>
      <c r="T28" s="81"/>
      <c r="U28" s="83"/>
      <c r="V28" s="81"/>
      <c r="W28" s="83"/>
      <c r="X28" s="81"/>
      <c r="Y28" s="83"/>
      <c r="Z28" s="81"/>
      <c r="AA28" s="83"/>
      <c r="AB28" s="81"/>
      <c r="AC28" s="83"/>
      <c r="AD28" s="81"/>
      <c r="AE28" s="83"/>
      <c r="AF28" s="81"/>
      <c r="AG28" s="83"/>
      <c r="AH28" s="82"/>
      <c r="AI28" s="83">
        <f t="shared" si="1"/>
        <v>1</v>
      </c>
      <c r="AJ28" s="81">
        <f t="shared" si="1"/>
        <v>16.809999999999999</v>
      </c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</row>
    <row r="29" spans="1:56" s="78" customFormat="1" x14ac:dyDescent="0.2">
      <c r="A29" s="77" t="s">
        <v>0</v>
      </c>
      <c r="B29" s="77" t="s">
        <v>63</v>
      </c>
      <c r="C29" s="77" t="s">
        <v>62</v>
      </c>
      <c r="D29" s="77">
        <v>12</v>
      </c>
      <c r="E29" s="78" t="s">
        <v>126</v>
      </c>
      <c r="F29" s="77">
        <v>165</v>
      </c>
      <c r="G29" s="79">
        <v>186.45</v>
      </c>
      <c r="H29" s="77"/>
      <c r="I29" s="77"/>
      <c r="J29" s="77" t="s">
        <v>19</v>
      </c>
      <c r="K29" s="80">
        <v>165</v>
      </c>
      <c r="L29" s="81">
        <v>186.45</v>
      </c>
      <c r="M29" s="82"/>
      <c r="N29" s="81"/>
      <c r="O29" s="83"/>
      <c r="P29" s="81"/>
      <c r="Q29" s="84"/>
      <c r="R29" s="84"/>
      <c r="S29" s="83"/>
      <c r="T29" s="81"/>
      <c r="U29" s="83"/>
      <c r="V29" s="81"/>
      <c r="W29" s="83"/>
      <c r="X29" s="81"/>
      <c r="Y29" s="83"/>
      <c r="Z29" s="81"/>
      <c r="AA29" s="83"/>
      <c r="AB29" s="81"/>
      <c r="AC29" s="83"/>
      <c r="AD29" s="81"/>
      <c r="AE29" s="83"/>
      <c r="AF29" s="81"/>
      <c r="AG29" s="83"/>
      <c r="AH29" s="82"/>
      <c r="AI29" s="83">
        <f t="shared" si="1"/>
        <v>165</v>
      </c>
      <c r="AJ29" s="81">
        <f t="shared" si="1"/>
        <v>186.45</v>
      </c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</row>
    <row r="30" spans="1:56" s="78" customFormat="1" x14ac:dyDescent="0.2">
      <c r="A30" s="77" t="s">
        <v>9</v>
      </c>
      <c r="B30" s="77" t="s">
        <v>65</v>
      </c>
      <c r="C30" s="77" t="s">
        <v>64</v>
      </c>
      <c r="D30" s="77">
        <v>12</v>
      </c>
      <c r="E30" s="78" t="s">
        <v>126</v>
      </c>
      <c r="F30" s="77">
        <v>51</v>
      </c>
      <c r="G30" s="79">
        <v>68.540000000000006</v>
      </c>
      <c r="H30" s="77"/>
      <c r="I30" s="77"/>
      <c r="J30" s="77" t="s">
        <v>19</v>
      </c>
      <c r="K30" s="80">
        <v>51</v>
      </c>
      <c r="L30" s="81">
        <v>68.540000000000006</v>
      </c>
      <c r="M30" s="82"/>
      <c r="N30" s="81"/>
      <c r="O30" s="83"/>
      <c r="P30" s="81"/>
      <c r="Q30" s="84"/>
      <c r="R30" s="84"/>
      <c r="S30" s="83"/>
      <c r="T30" s="81"/>
      <c r="U30" s="83"/>
      <c r="V30" s="81"/>
      <c r="W30" s="83"/>
      <c r="X30" s="81"/>
      <c r="Y30" s="83"/>
      <c r="Z30" s="81"/>
      <c r="AA30" s="83"/>
      <c r="AB30" s="81"/>
      <c r="AC30" s="83"/>
      <c r="AD30" s="81"/>
      <c r="AE30" s="83"/>
      <c r="AF30" s="81"/>
      <c r="AG30" s="83"/>
      <c r="AH30" s="82"/>
      <c r="AI30" s="83">
        <f t="shared" si="1"/>
        <v>51</v>
      </c>
      <c r="AJ30" s="81">
        <f t="shared" si="1"/>
        <v>68.540000000000006</v>
      </c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</row>
    <row r="31" spans="1:56" s="78" customFormat="1" x14ac:dyDescent="0.2">
      <c r="A31" s="77" t="s">
        <v>28</v>
      </c>
      <c r="B31" s="77" t="s">
        <v>65</v>
      </c>
      <c r="C31" s="77" t="s">
        <v>66</v>
      </c>
      <c r="D31" s="77">
        <v>12</v>
      </c>
      <c r="E31" s="78" t="s">
        <v>126</v>
      </c>
      <c r="F31" s="77">
        <v>671</v>
      </c>
      <c r="G31" s="79">
        <v>600.80999999999995</v>
      </c>
      <c r="H31" s="77"/>
      <c r="I31" s="77"/>
      <c r="J31" s="77" t="s">
        <v>19</v>
      </c>
      <c r="K31" s="80">
        <v>671</v>
      </c>
      <c r="L31" s="81">
        <v>600.80999999999995</v>
      </c>
      <c r="M31" s="82"/>
      <c r="N31" s="81"/>
      <c r="O31" s="83"/>
      <c r="P31" s="81"/>
      <c r="Q31" s="84"/>
      <c r="R31" s="84"/>
      <c r="S31" s="83"/>
      <c r="T31" s="81"/>
      <c r="U31" s="83"/>
      <c r="V31" s="81"/>
      <c r="W31" s="83"/>
      <c r="X31" s="81"/>
      <c r="Y31" s="83"/>
      <c r="Z31" s="81"/>
      <c r="AA31" s="83"/>
      <c r="AB31" s="81"/>
      <c r="AC31" s="83"/>
      <c r="AD31" s="81"/>
      <c r="AE31" s="83"/>
      <c r="AF31" s="81"/>
      <c r="AG31" s="83"/>
      <c r="AH31" s="82"/>
      <c r="AI31" s="83">
        <f t="shared" si="1"/>
        <v>671</v>
      </c>
      <c r="AJ31" s="81">
        <f t="shared" si="1"/>
        <v>600.80999999999995</v>
      </c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</row>
    <row r="32" spans="1:56" s="78" customFormat="1" x14ac:dyDescent="0.2">
      <c r="A32" s="77" t="s">
        <v>24</v>
      </c>
      <c r="B32" s="77" t="s">
        <v>79</v>
      </c>
      <c r="C32" s="77" t="s">
        <v>78</v>
      </c>
      <c r="D32" s="77">
        <v>14</v>
      </c>
      <c r="E32" s="78" t="s">
        <v>126</v>
      </c>
      <c r="F32" s="77">
        <v>49</v>
      </c>
      <c r="G32" s="79">
        <v>66.45</v>
      </c>
      <c r="H32" s="77"/>
      <c r="I32" s="77"/>
      <c r="J32" s="77" t="s">
        <v>19</v>
      </c>
      <c r="K32" s="80">
        <v>49</v>
      </c>
      <c r="L32" s="81">
        <v>66.45</v>
      </c>
      <c r="M32" s="82"/>
      <c r="N32" s="81"/>
      <c r="O32" s="83"/>
      <c r="P32" s="81"/>
      <c r="Q32" s="84"/>
      <c r="R32" s="84"/>
      <c r="S32" s="83"/>
      <c r="T32" s="81"/>
      <c r="U32" s="83"/>
      <c r="V32" s="81"/>
      <c r="W32" s="83"/>
      <c r="X32" s="81"/>
      <c r="Y32" s="83"/>
      <c r="Z32" s="81"/>
      <c r="AA32" s="83"/>
      <c r="AB32" s="81"/>
      <c r="AC32" s="83"/>
      <c r="AD32" s="81"/>
      <c r="AE32" s="83"/>
      <c r="AF32" s="81"/>
      <c r="AG32" s="83"/>
      <c r="AH32" s="82"/>
      <c r="AI32" s="83">
        <f t="shared" si="1"/>
        <v>49</v>
      </c>
      <c r="AJ32" s="81">
        <f t="shared" si="1"/>
        <v>66.45</v>
      </c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</row>
    <row r="33" spans="1:56" s="78" customFormat="1" x14ac:dyDescent="0.2">
      <c r="A33" s="77" t="s">
        <v>33</v>
      </c>
      <c r="B33" s="77" t="s">
        <v>81</v>
      </c>
      <c r="C33" s="77" t="s">
        <v>80</v>
      </c>
      <c r="D33" s="77">
        <v>15</v>
      </c>
      <c r="E33" s="78" t="s">
        <v>126</v>
      </c>
      <c r="F33" s="77">
        <v>2131</v>
      </c>
      <c r="G33" s="79">
        <v>1732.85</v>
      </c>
      <c r="H33" s="77"/>
      <c r="I33" s="77"/>
      <c r="J33" s="77" t="s">
        <v>19</v>
      </c>
      <c r="K33" s="80">
        <v>2131</v>
      </c>
      <c r="L33" s="81">
        <v>1732.85</v>
      </c>
      <c r="M33" s="82"/>
      <c r="N33" s="81"/>
      <c r="O33" s="83"/>
      <c r="P33" s="81"/>
      <c r="Q33" s="84"/>
      <c r="R33" s="84"/>
      <c r="S33" s="83"/>
      <c r="T33" s="81"/>
      <c r="U33" s="83"/>
      <c r="V33" s="81"/>
      <c r="W33" s="83"/>
      <c r="X33" s="81"/>
      <c r="Y33" s="83"/>
      <c r="Z33" s="81"/>
      <c r="AA33" s="83"/>
      <c r="AB33" s="81"/>
      <c r="AC33" s="83"/>
      <c r="AD33" s="81"/>
      <c r="AE33" s="83"/>
      <c r="AF33" s="81"/>
      <c r="AG33" s="83"/>
      <c r="AH33" s="82"/>
      <c r="AI33" s="83">
        <f t="shared" si="1"/>
        <v>2131</v>
      </c>
      <c r="AJ33" s="81">
        <f t="shared" si="1"/>
        <v>1732.85</v>
      </c>
      <c r="AK33" s="85"/>
      <c r="AL33" s="85"/>
      <c r="AM33" s="85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5"/>
      <c r="BC33" s="85"/>
      <c r="BD33" s="85"/>
    </row>
    <row r="34" spans="1:56" x14ac:dyDescent="0.2">
      <c r="A34" s="20" t="s">
        <v>35</v>
      </c>
      <c r="B34" s="20"/>
      <c r="C34" s="20" t="s">
        <v>110</v>
      </c>
      <c r="D34" s="20">
        <v>70</v>
      </c>
      <c r="E34" s="20"/>
      <c r="F34" s="20"/>
      <c r="G34" s="58"/>
      <c r="H34" s="20"/>
      <c r="I34" s="20"/>
      <c r="J34" s="20" t="s">
        <v>19</v>
      </c>
      <c r="K34" s="6"/>
      <c r="L34" s="7"/>
      <c r="M34" s="4"/>
      <c r="N34" s="7"/>
      <c r="O34" s="11"/>
      <c r="P34" s="7"/>
      <c r="Q34" s="32"/>
      <c r="R34" s="32"/>
      <c r="S34" s="11"/>
      <c r="T34" s="7"/>
      <c r="U34" s="11"/>
      <c r="V34" s="7"/>
      <c r="W34" s="11"/>
      <c r="X34" s="7"/>
      <c r="Y34" s="11"/>
      <c r="Z34" s="7"/>
      <c r="AA34" s="11"/>
      <c r="AB34" s="7"/>
      <c r="AC34" s="11"/>
      <c r="AD34" s="7"/>
      <c r="AE34" s="11"/>
      <c r="AF34" s="7"/>
      <c r="AG34" s="11"/>
      <c r="AH34" s="4"/>
      <c r="AI34" s="11">
        <f t="shared" si="1"/>
        <v>0</v>
      </c>
      <c r="AJ34" s="7">
        <f t="shared" si="1"/>
        <v>0</v>
      </c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</row>
    <row r="35" spans="1:56" s="78" customFormat="1" x14ac:dyDescent="0.2">
      <c r="A35" s="77" t="s">
        <v>10</v>
      </c>
      <c r="B35" s="77" t="s">
        <v>54</v>
      </c>
      <c r="C35" s="77" t="s">
        <v>45</v>
      </c>
      <c r="D35" s="77">
        <v>60</v>
      </c>
      <c r="E35" s="78" t="s">
        <v>126</v>
      </c>
      <c r="F35" s="77">
        <v>4</v>
      </c>
      <c r="G35" s="79">
        <v>19.93</v>
      </c>
      <c r="H35" s="77"/>
      <c r="I35" s="87">
        <f>SUM(G10:G35)</f>
        <v>4518.41</v>
      </c>
      <c r="J35" s="77" t="s">
        <v>19</v>
      </c>
      <c r="K35" s="80">
        <v>4</v>
      </c>
      <c r="L35" s="81">
        <v>19.93</v>
      </c>
      <c r="M35" s="82"/>
      <c r="N35" s="81"/>
      <c r="O35" s="83"/>
      <c r="P35" s="81"/>
      <c r="Q35" s="84"/>
      <c r="R35" s="88"/>
      <c r="S35" s="83"/>
      <c r="T35" s="81"/>
      <c r="U35" s="83"/>
      <c r="V35" s="81"/>
      <c r="W35" s="83"/>
      <c r="X35" s="81"/>
      <c r="Y35" s="83"/>
      <c r="Z35" s="81"/>
      <c r="AA35" s="83"/>
      <c r="AB35" s="81"/>
      <c r="AC35" s="83"/>
      <c r="AD35" s="81"/>
      <c r="AE35" s="83"/>
      <c r="AF35" s="81"/>
      <c r="AG35" s="83"/>
      <c r="AH35" s="82"/>
      <c r="AI35" s="83">
        <f t="shared" si="1"/>
        <v>4</v>
      </c>
      <c r="AJ35" s="81">
        <f t="shared" si="1"/>
        <v>19.93</v>
      </c>
      <c r="AK35" s="85"/>
      <c r="AL35" s="85"/>
      <c r="AM35" s="85"/>
      <c r="AN35" s="85"/>
      <c r="AO35" s="85"/>
      <c r="AP35" s="85"/>
      <c r="AQ35" s="85"/>
      <c r="AR35" s="85"/>
      <c r="AS35" s="85"/>
      <c r="AT35" s="85"/>
      <c r="AU35" s="85"/>
      <c r="AV35" s="85"/>
      <c r="AW35" s="85"/>
      <c r="AX35" s="85"/>
      <c r="AY35" s="85"/>
      <c r="AZ35" s="85"/>
      <c r="BA35" s="85"/>
      <c r="BB35" s="85"/>
      <c r="BC35" s="85"/>
      <c r="BD35" s="85"/>
    </row>
    <row r="36" spans="1:56" s="78" customFormat="1" x14ac:dyDescent="0.2">
      <c r="A36" s="98" t="s">
        <v>26</v>
      </c>
      <c r="B36" s="98" t="s">
        <v>89</v>
      </c>
      <c r="C36" s="98" t="s">
        <v>88</v>
      </c>
      <c r="D36" s="98">
        <v>58</v>
      </c>
      <c r="E36" s="98" t="s">
        <v>126</v>
      </c>
      <c r="F36" s="98">
        <v>4</v>
      </c>
      <c r="G36" s="99">
        <v>19.93</v>
      </c>
      <c r="H36" s="98"/>
      <c r="I36" s="98">
        <f>G36</f>
        <v>19.93</v>
      </c>
      <c r="J36" s="98" t="s">
        <v>118</v>
      </c>
      <c r="K36" s="80">
        <v>4</v>
      </c>
      <c r="L36" s="81">
        <v>19.93</v>
      </c>
      <c r="M36" s="82"/>
      <c r="N36" s="81"/>
      <c r="O36" s="83"/>
      <c r="P36" s="81"/>
      <c r="Q36" s="84"/>
      <c r="R36" s="84"/>
      <c r="S36" s="83"/>
      <c r="T36" s="81"/>
      <c r="U36" s="83"/>
      <c r="V36" s="81"/>
      <c r="W36" s="83"/>
      <c r="X36" s="81"/>
      <c r="Y36" s="83"/>
      <c r="Z36" s="81"/>
      <c r="AA36" s="83"/>
      <c r="AB36" s="81"/>
      <c r="AC36" s="83"/>
      <c r="AD36" s="81"/>
      <c r="AE36" s="83"/>
      <c r="AF36" s="81"/>
      <c r="AG36" s="83"/>
      <c r="AH36" s="82"/>
      <c r="AI36" s="83">
        <f t="shared" si="1"/>
        <v>4</v>
      </c>
      <c r="AJ36" s="81">
        <f t="shared" si="1"/>
        <v>19.93</v>
      </c>
      <c r="AK36" s="85"/>
      <c r="AL36" s="85"/>
      <c r="AM36" s="85"/>
      <c r="AN36" s="85"/>
      <c r="AO36" s="85"/>
      <c r="AP36" s="85"/>
      <c r="AQ36" s="85"/>
      <c r="AR36" s="85"/>
      <c r="AS36" s="85"/>
      <c r="AT36" s="85"/>
      <c r="AU36" s="85"/>
      <c r="AV36" s="85"/>
      <c r="AW36" s="85"/>
      <c r="AX36" s="85"/>
      <c r="AY36" s="85"/>
      <c r="AZ36" s="85"/>
      <c r="BA36" s="85"/>
      <c r="BB36" s="85"/>
      <c r="BC36" s="85"/>
      <c r="BD36" s="85"/>
    </row>
    <row r="37" spans="1:56" s="89" customFormat="1" x14ac:dyDescent="0.2">
      <c r="A37" s="89" t="s">
        <v>31</v>
      </c>
      <c r="B37" s="89" t="s">
        <v>68</v>
      </c>
      <c r="C37" s="89" t="s">
        <v>87</v>
      </c>
      <c r="D37" s="89">
        <v>70</v>
      </c>
      <c r="E37" s="89" t="s">
        <v>126</v>
      </c>
      <c r="F37" s="89">
        <v>7</v>
      </c>
      <c r="G37" s="90">
        <v>23.02</v>
      </c>
      <c r="J37" s="89" t="s">
        <v>21</v>
      </c>
      <c r="K37" s="91">
        <v>7</v>
      </c>
      <c r="L37" s="92">
        <v>23.02</v>
      </c>
      <c r="M37" s="93"/>
      <c r="N37" s="92"/>
      <c r="O37" s="94"/>
      <c r="P37" s="92"/>
      <c r="Q37" s="95"/>
      <c r="R37" s="95"/>
      <c r="S37" s="94"/>
      <c r="T37" s="92"/>
      <c r="U37" s="94"/>
      <c r="V37" s="92"/>
      <c r="W37" s="94"/>
      <c r="X37" s="92"/>
      <c r="Y37" s="94"/>
      <c r="Z37" s="92"/>
      <c r="AA37" s="94"/>
      <c r="AB37" s="92"/>
      <c r="AC37" s="94"/>
      <c r="AD37" s="92"/>
      <c r="AE37" s="94"/>
      <c r="AF37" s="92"/>
      <c r="AG37" s="94"/>
      <c r="AH37" s="93"/>
      <c r="AI37" s="94">
        <f t="shared" si="1"/>
        <v>7</v>
      </c>
      <c r="AJ37" s="92">
        <f t="shared" si="1"/>
        <v>23.02</v>
      </c>
      <c r="AK37" s="96"/>
      <c r="AL37" s="96"/>
      <c r="AM37" s="96"/>
      <c r="AN37" s="96"/>
      <c r="AO37" s="96"/>
      <c r="AP37" s="96"/>
      <c r="AQ37" s="96"/>
      <c r="AR37" s="96"/>
      <c r="AS37" s="96"/>
      <c r="AT37" s="96"/>
      <c r="AU37" s="96"/>
      <c r="AV37" s="96"/>
      <c r="AW37" s="96"/>
      <c r="AX37" s="96"/>
      <c r="AY37" s="96"/>
      <c r="AZ37" s="96"/>
      <c r="BA37" s="96"/>
      <c r="BB37" s="96"/>
      <c r="BC37" s="96"/>
      <c r="BD37" s="96"/>
    </row>
    <row r="38" spans="1:56" s="89" customFormat="1" x14ac:dyDescent="0.2">
      <c r="A38" s="89" t="s">
        <v>11</v>
      </c>
      <c r="B38" s="89" t="s">
        <v>61</v>
      </c>
      <c r="C38" s="89" t="s">
        <v>60</v>
      </c>
      <c r="D38" s="89">
        <v>70</v>
      </c>
      <c r="E38" s="89" t="s">
        <v>126</v>
      </c>
      <c r="F38" s="89">
        <v>30</v>
      </c>
      <c r="G38" s="90">
        <v>50.31</v>
      </c>
      <c r="J38" s="89" t="s">
        <v>21</v>
      </c>
      <c r="K38" s="91">
        <v>30</v>
      </c>
      <c r="L38" s="92">
        <v>50.31</v>
      </c>
      <c r="M38" s="93"/>
      <c r="N38" s="92"/>
      <c r="O38" s="94"/>
      <c r="P38" s="92"/>
      <c r="Q38" s="95"/>
      <c r="R38" s="95"/>
      <c r="S38" s="94"/>
      <c r="T38" s="92"/>
      <c r="U38" s="94"/>
      <c r="V38" s="92"/>
      <c r="W38" s="94"/>
      <c r="X38" s="92"/>
      <c r="Y38" s="94"/>
      <c r="Z38" s="92"/>
      <c r="AA38" s="94"/>
      <c r="AB38" s="92"/>
      <c r="AC38" s="94"/>
      <c r="AD38" s="92"/>
      <c r="AE38" s="94"/>
      <c r="AF38" s="92"/>
      <c r="AG38" s="94"/>
      <c r="AH38" s="93"/>
      <c r="AI38" s="94">
        <f t="shared" si="1"/>
        <v>30</v>
      </c>
      <c r="AJ38" s="92">
        <f t="shared" si="1"/>
        <v>50.31</v>
      </c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</row>
    <row r="39" spans="1:56" s="34" customFormat="1" x14ac:dyDescent="0.2">
      <c r="A39" s="34" t="s">
        <v>20</v>
      </c>
      <c r="B39" s="34" t="s">
        <v>115</v>
      </c>
      <c r="C39" s="34" t="s">
        <v>111</v>
      </c>
      <c r="D39" s="34">
        <v>70</v>
      </c>
      <c r="E39" s="34" t="s">
        <v>122</v>
      </c>
      <c r="G39" s="59"/>
      <c r="J39" s="34" t="s">
        <v>21</v>
      </c>
      <c r="K39" s="21">
        <v>0</v>
      </c>
      <c r="L39" s="22">
        <v>0</v>
      </c>
      <c r="M39" s="23"/>
      <c r="N39" s="22"/>
      <c r="O39" s="24"/>
      <c r="P39" s="22"/>
      <c r="Q39" s="35"/>
      <c r="R39" s="35"/>
      <c r="S39" s="24"/>
      <c r="T39" s="22"/>
      <c r="U39" s="24"/>
      <c r="V39" s="22"/>
      <c r="W39" s="24"/>
      <c r="X39" s="22"/>
      <c r="Y39" s="24"/>
      <c r="Z39" s="22"/>
      <c r="AA39" s="24"/>
      <c r="AB39" s="22"/>
      <c r="AC39" s="24"/>
      <c r="AD39" s="22"/>
      <c r="AE39" s="24"/>
      <c r="AF39" s="22"/>
      <c r="AG39" s="24"/>
      <c r="AH39" s="23"/>
      <c r="AI39" s="24">
        <f t="shared" si="1"/>
        <v>0</v>
      </c>
      <c r="AJ39" s="22">
        <f t="shared" si="1"/>
        <v>0</v>
      </c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</row>
    <row r="40" spans="1:56" s="89" customFormat="1" x14ac:dyDescent="0.2">
      <c r="A40" s="89" t="s">
        <v>23</v>
      </c>
      <c r="B40" s="89" t="s">
        <v>68</v>
      </c>
      <c r="C40" s="89" t="s">
        <v>67</v>
      </c>
      <c r="D40" s="89">
        <v>70</v>
      </c>
      <c r="E40" s="89" t="s">
        <v>126</v>
      </c>
      <c r="F40" s="89">
        <v>2</v>
      </c>
      <c r="G40" s="90">
        <v>17.84</v>
      </c>
      <c r="I40" s="89">
        <f>SUM(G37:G41)</f>
        <v>91.17</v>
      </c>
      <c r="J40" s="89" t="s">
        <v>21</v>
      </c>
      <c r="K40" s="91">
        <v>2</v>
      </c>
      <c r="L40" s="92">
        <v>17.84</v>
      </c>
      <c r="M40" s="93"/>
      <c r="N40" s="92"/>
      <c r="O40" s="94"/>
      <c r="P40" s="92"/>
      <c r="Q40" s="95"/>
      <c r="R40" s="95"/>
      <c r="S40" s="94"/>
      <c r="T40" s="92"/>
      <c r="U40" s="94"/>
      <c r="V40" s="92"/>
      <c r="W40" s="94"/>
      <c r="X40" s="92"/>
      <c r="Y40" s="94"/>
      <c r="Z40" s="92"/>
      <c r="AA40" s="94"/>
      <c r="AB40" s="92"/>
      <c r="AC40" s="94"/>
      <c r="AD40" s="92"/>
      <c r="AE40" s="94"/>
      <c r="AF40" s="92"/>
      <c r="AG40" s="94"/>
      <c r="AH40" s="93"/>
      <c r="AI40" s="94">
        <f t="shared" si="1"/>
        <v>2</v>
      </c>
      <c r="AJ40" s="92">
        <f t="shared" si="1"/>
        <v>17.84</v>
      </c>
      <c r="AK40" s="96"/>
      <c r="AL40" s="96"/>
      <c r="AM40" s="96"/>
      <c r="AN40" s="96"/>
      <c r="AO40" s="96"/>
      <c r="AP40" s="96"/>
      <c r="AQ40" s="96"/>
      <c r="AR40" s="96"/>
      <c r="AS40" s="96"/>
      <c r="AT40" s="96"/>
      <c r="AU40" s="96"/>
      <c r="AV40" s="96"/>
      <c r="AW40" s="96"/>
      <c r="AX40" s="96"/>
      <c r="AY40" s="96"/>
      <c r="AZ40" s="96"/>
      <c r="BA40" s="96"/>
      <c r="BB40" s="96"/>
      <c r="BC40" s="96"/>
      <c r="BD40" s="96"/>
    </row>
    <row r="41" spans="1:56" s="34" customFormat="1" ht="13.5" thickBot="1" x14ac:dyDescent="0.25">
      <c r="A41" s="34" t="s">
        <v>38</v>
      </c>
      <c r="B41" s="34" t="s">
        <v>114</v>
      </c>
      <c r="C41" s="34" t="s">
        <v>113</v>
      </c>
      <c r="D41" s="34">
        <v>70</v>
      </c>
      <c r="G41" s="59"/>
      <c r="J41" s="34" t="s">
        <v>21</v>
      </c>
      <c r="K41" s="29"/>
      <c r="L41" s="30"/>
      <c r="M41" s="23"/>
      <c r="N41" s="22"/>
      <c r="O41" s="31"/>
      <c r="P41" s="30"/>
      <c r="Q41" s="35"/>
      <c r="R41" s="35"/>
      <c r="S41" s="24"/>
      <c r="T41" s="22"/>
      <c r="U41" s="31"/>
      <c r="V41" s="30"/>
      <c r="W41" s="31"/>
      <c r="X41" s="30"/>
      <c r="Y41" s="24"/>
      <c r="Z41" s="22"/>
      <c r="AA41" s="24"/>
      <c r="AB41" s="22"/>
      <c r="AC41" s="24"/>
      <c r="AD41" s="22"/>
      <c r="AE41" s="24"/>
      <c r="AF41" s="22"/>
      <c r="AG41" s="24"/>
      <c r="AH41" s="23"/>
      <c r="AI41" s="24">
        <f t="shared" si="1"/>
        <v>0</v>
      </c>
      <c r="AJ41" s="22">
        <f t="shared" si="1"/>
        <v>0</v>
      </c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</row>
    <row r="42" spans="1:56" s="3" customFormat="1" ht="13.5" thickBot="1" x14ac:dyDescent="0.25">
      <c r="A42" s="20"/>
      <c r="B42" s="47"/>
      <c r="C42" s="47"/>
      <c r="D42" s="47"/>
      <c r="E42" s="47"/>
      <c r="F42" s="47"/>
      <c r="G42" s="49"/>
      <c r="H42" s="48"/>
      <c r="I42" s="49">
        <f>SUM(I35:I41)</f>
        <v>4629.51</v>
      </c>
      <c r="J42" s="50">
        <v>0</v>
      </c>
      <c r="K42" s="10"/>
      <c r="L42" s="26">
        <f>SUM(L10:L41)</f>
        <v>4629.5100000000011</v>
      </c>
      <c r="M42" s="8"/>
      <c r="N42" s="27">
        <f t="shared" ref="N42:AH42" si="2">SUM(N10:N41)</f>
        <v>0</v>
      </c>
      <c r="O42" s="8"/>
      <c r="P42" s="27">
        <f>SUM(P10:P41)</f>
        <v>0</v>
      </c>
      <c r="Q42" s="8"/>
      <c r="R42" s="27">
        <f t="shared" si="2"/>
        <v>0</v>
      </c>
      <c r="S42" s="8"/>
      <c r="T42" s="9">
        <f t="shared" si="2"/>
        <v>0</v>
      </c>
      <c r="U42" s="17"/>
      <c r="V42" s="17">
        <f t="shared" si="2"/>
        <v>0</v>
      </c>
      <c r="W42" s="8"/>
      <c r="X42" s="9">
        <f t="shared" si="2"/>
        <v>0</v>
      </c>
      <c r="Y42" s="8"/>
      <c r="Z42" s="9">
        <f>SUM(Z10:Z41)</f>
        <v>0</v>
      </c>
      <c r="AA42" s="8"/>
      <c r="AB42" s="9">
        <f>SUM(AB10:AB41)</f>
        <v>0</v>
      </c>
      <c r="AC42" s="8"/>
      <c r="AD42" s="9">
        <f t="shared" si="2"/>
        <v>0</v>
      </c>
      <c r="AE42" s="8"/>
      <c r="AF42" s="9">
        <f t="shared" si="2"/>
        <v>0</v>
      </c>
      <c r="AG42" s="8"/>
      <c r="AH42" s="17">
        <f t="shared" si="2"/>
        <v>0</v>
      </c>
      <c r="AI42" s="8"/>
      <c r="AJ42" s="28">
        <f t="shared" ref="AJ42" si="3">L42+N42+P42+R42+T42+V42+X42+Z42+AB42+AD42+AF42+AH42</f>
        <v>4629.5100000000011</v>
      </c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51"/>
      <c r="BB42" s="51"/>
      <c r="BC42" s="51"/>
      <c r="BD42" s="51"/>
    </row>
    <row r="43" spans="1:56" ht="13.5" thickTop="1" x14ac:dyDescent="0.2"/>
    <row r="45" spans="1:56" ht="13.5" thickBot="1" x14ac:dyDescent="0.25">
      <c r="B45" s="72" t="s">
        <v>19</v>
      </c>
      <c r="C45" s="52"/>
      <c r="D45" s="52"/>
      <c r="E45" s="76">
        <f>L20+L21+G15</f>
        <v>91.61</v>
      </c>
    </row>
    <row r="46" spans="1:56" ht="13.5" thickTop="1" x14ac:dyDescent="0.2"/>
    <row r="47" spans="1:56" x14ac:dyDescent="0.2">
      <c r="B47" s="77" t="s">
        <v>19</v>
      </c>
      <c r="E47" s="100">
        <f>G12+G13+G14+G16+G17+G18+G19+G24+G26+G27+G28+G29+G30+G31+G32+G33+G35</f>
        <v>4384.78</v>
      </c>
    </row>
    <row r="48" spans="1:56" x14ac:dyDescent="0.2">
      <c r="B48" s="98" t="s">
        <v>118</v>
      </c>
      <c r="E48" s="100">
        <f>G36</f>
        <v>19.93</v>
      </c>
    </row>
    <row r="49" spans="2:5" x14ac:dyDescent="0.2">
      <c r="B49" s="89" t="s">
        <v>21</v>
      </c>
      <c r="E49" s="100">
        <f>G37+G38+G40</f>
        <v>91.17</v>
      </c>
    </row>
    <row r="50" spans="2:5" ht="13.5" thickBot="1" x14ac:dyDescent="0.25">
      <c r="E50" s="101">
        <f>SUM(E47:E49)</f>
        <v>4495.88</v>
      </c>
    </row>
    <row r="51" spans="2:5" ht="13.5" thickTop="1" x14ac:dyDescent="0.2"/>
    <row r="52" spans="2:5" ht="13.5" thickBot="1" x14ac:dyDescent="0.25">
      <c r="B52" s="102" t="s">
        <v>19</v>
      </c>
      <c r="E52" s="114">
        <f>19.97+G22</f>
        <v>42.019999999999996</v>
      </c>
    </row>
    <row r="53" spans="2:5" ht="13.5" thickTop="1" x14ac:dyDescent="0.2"/>
  </sheetData>
  <mergeCells count="11">
    <mergeCell ref="AI8:AJ8"/>
    <mergeCell ref="M8:N8"/>
    <mergeCell ref="O8:P8"/>
    <mergeCell ref="Q8:R8"/>
    <mergeCell ref="S8:T8"/>
    <mergeCell ref="U8:V8"/>
    <mergeCell ref="W8:X8"/>
    <mergeCell ref="Y8:Z8"/>
    <mergeCell ref="AA8:AB8"/>
    <mergeCell ref="AC8:AD8"/>
    <mergeCell ref="AE8:AF8"/>
  </mergeCells>
  <printOptions horizontalCentered="1"/>
  <pageMargins left="0.25" right="0.25" top="0.75" bottom="0.75" header="0.3" footer="0.3"/>
  <pageSetup scale="4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16</vt:i4>
      </vt:variant>
    </vt:vector>
  </HeadingPairs>
  <TitlesOfParts>
    <vt:vector size="24" baseType="lpstr">
      <vt:lpstr>PMT#8</vt:lpstr>
      <vt:lpstr>PMT#7</vt:lpstr>
      <vt:lpstr>PMT#6</vt:lpstr>
      <vt:lpstr>PMT#5</vt:lpstr>
      <vt:lpstr>PMT#4</vt:lpstr>
      <vt:lpstr>PMT#3</vt:lpstr>
      <vt:lpstr>PMT#2</vt:lpstr>
      <vt:lpstr>PMT#1</vt:lpstr>
      <vt:lpstr>'PMT#1'!Print_Area</vt:lpstr>
      <vt:lpstr>'PMT#2'!Print_Area</vt:lpstr>
      <vt:lpstr>'PMT#3'!Print_Area</vt:lpstr>
      <vt:lpstr>'PMT#4'!Print_Area</vt:lpstr>
      <vt:lpstr>'PMT#5'!Print_Area</vt:lpstr>
      <vt:lpstr>'PMT#6'!Print_Area</vt:lpstr>
      <vt:lpstr>'PMT#7'!Print_Area</vt:lpstr>
      <vt:lpstr>'PMT#8'!Print_Area</vt:lpstr>
      <vt:lpstr>'PMT#1'!Print_Titles</vt:lpstr>
      <vt:lpstr>'PMT#2'!Print_Titles</vt:lpstr>
      <vt:lpstr>'PMT#3'!Print_Titles</vt:lpstr>
      <vt:lpstr>'PMT#4'!Print_Titles</vt:lpstr>
      <vt:lpstr>'PMT#5'!Print_Titles</vt:lpstr>
      <vt:lpstr>'PMT#6'!Print_Titles</vt:lpstr>
      <vt:lpstr>'PMT#7'!Print_Titles</vt:lpstr>
      <vt:lpstr>'PMT#8'!Print_Titles</vt:lpstr>
    </vt:vector>
  </TitlesOfParts>
  <Company>SMMUSD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Bishop, Sheere</cp:lastModifiedBy>
  <cp:lastPrinted>2020-02-13T18:58:14Z</cp:lastPrinted>
  <dcterms:created xsi:type="dcterms:W3CDTF">2005-07-22T16:23:32Z</dcterms:created>
  <dcterms:modified xsi:type="dcterms:W3CDTF">2020-05-21T18:26:05Z</dcterms:modified>
</cp:coreProperties>
</file>