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9"/>
  <workbookPr/>
  <mc:AlternateContent xmlns:mc="http://schemas.openxmlformats.org/markup-compatibility/2006">
    <mc:Choice Requires="x15">
      <x15ac:absPath xmlns:x15ac="http://schemas.microsoft.com/office/spreadsheetml/2010/11/ac" url="/Users/maryanneso/Desktop/SMMUSD_-_Districtwide_Facilities_Energy_Management_Consulting_Services_-_FIP_Website_Posting/"/>
    </mc:Choice>
  </mc:AlternateContent>
  <xr:revisionPtr revIDLastSave="0" documentId="13_ncr:1_{AA73DE47-FAE3-014D-8907-9E7867561624}" xr6:coauthVersionLast="37" xr6:coauthVersionMax="37" xr10:uidLastSave="{00000000-0000-0000-0000-000000000000}"/>
  <bookViews>
    <workbookView xWindow="2800" yWindow="500" windowWidth="33280" windowHeight="16000" firstSheet="1" activeTab="1" xr2:uid="{00000000-000D-0000-FFFF-FFFF00000000}"/>
  </bookViews>
  <sheets>
    <sheet name="MAY-JUNE_2017-18_PMT-12" sheetId="167" r:id="rId1"/>
    <sheet name="APR-MAY_2017-18_PMT-11" sheetId="166" r:id="rId2"/>
    <sheet name="MAR-APR_2017-18_PMT-10" sheetId="165" r:id="rId3"/>
    <sheet name="JAN-FEB_2017-18_PMT-9" sheetId="164" r:id="rId4"/>
    <sheet name="JAN-FEB_2017-18_PMT-8" sheetId="163" r:id="rId5"/>
    <sheet name="DEC-JAN_2017-18_PMT-7" sheetId="162" r:id="rId6"/>
    <sheet name="NOV-DEC_2017-18_PMT-6" sheetId="161" r:id="rId7"/>
    <sheet name="OCT-NOV_2017-18_PMT-5" sheetId="160" r:id="rId8"/>
    <sheet name="SEPT-OCT_2017-18_PMT-4" sheetId="159" r:id="rId9"/>
    <sheet name="AUG-SEPT_2017-18_PMT-3" sheetId="158" r:id="rId10"/>
    <sheet name="JULY_2017-18_PMT-2" sheetId="157" r:id="rId11"/>
    <sheet name="JULY_2017-18_PMT-1" sheetId="155" r:id="rId12"/>
    <sheet name="Sheet1" sheetId="156" r:id="rId13"/>
  </sheets>
  <definedNames>
    <definedName name="_xlnm.Print_Area" localSheetId="1">'APR-MAY_2017-18_PMT-11'!$B$10:$K$42,'APR-MAY_2017-18_PMT-11'!$O$10:$AA$48</definedName>
    <definedName name="_xlnm.Print_Area" localSheetId="9">'AUG-SEPT_2017-18_PMT-3'!$B$10:$K$41,'AUG-SEPT_2017-18_PMT-3'!$O$10:$AA$47</definedName>
    <definedName name="_xlnm.Print_Area" localSheetId="5">'DEC-JAN_2017-18_PMT-7'!$B$10:$K$42,'DEC-JAN_2017-18_PMT-7'!$O$10:$AA$48</definedName>
    <definedName name="_xlnm.Print_Area" localSheetId="4">'JAN-FEB_2017-18_PMT-8'!$B$10:$K$42,'JAN-FEB_2017-18_PMT-8'!$O$10:$AA$48</definedName>
    <definedName name="_xlnm.Print_Area" localSheetId="3">'JAN-FEB_2017-18_PMT-9'!$B$10:$K$42,'JAN-FEB_2017-18_PMT-9'!$O$10:$AA$48</definedName>
    <definedName name="_xlnm.Print_Area" localSheetId="11">'JULY_2017-18_PMT-1'!$B$10:$K$41,'JULY_2017-18_PMT-1'!$O$10:$AA$47</definedName>
    <definedName name="_xlnm.Print_Area" localSheetId="10">'JULY_2017-18_PMT-2'!$B$10:$K$41,'JULY_2017-18_PMT-2'!$O$10:$AA$47</definedName>
    <definedName name="_xlnm.Print_Area" localSheetId="2">'MAR-APR_2017-18_PMT-10'!$B$10:$K$42,'MAR-APR_2017-18_PMT-10'!$O$10:$AA$48</definedName>
    <definedName name="_xlnm.Print_Area" localSheetId="0">'MAY-JUNE_2017-18_PMT-12'!$B$10:$K$42,'MAY-JUNE_2017-18_PMT-12'!$O$10:$AA$48</definedName>
    <definedName name="_xlnm.Print_Area" localSheetId="6">'NOV-DEC_2017-18_PMT-6'!$B$10:$K$41,'NOV-DEC_2017-18_PMT-6'!$O$10:$AA$47</definedName>
    <definedName name="_xlnm.Print_Area" localSheetId="7">'OCT-NOV_2017-18_PMT-5'!$B$10:$K$41,'OCT-NOV_2017-18_PMT-5'!$O$10:$AA$47</definedName>
    <definedName name="_xlnm.Print_Area" localSheetId="8">'SEPT-OCT_2017-18_PMT-4'!$B$10:$K$41,'SEPT-OCT_2017-18_PMT-4'!$O$10:$AA$47</definedName>
    <definedName name="_xlnm.Print_Titles" localSheetId="1">'APR-MAY_2017-18_PMT-11'!$A:$A,'APR-MAY_2017-18_PMT-11'!$1:$9</definedName>
    <definedName name="_xlnm.Print_Titles" localSheetId="9">'AUG-SEPT_2017-18_PMT-3'!$A:$A,'AUG-SEPT_2017-18_PMT-3'!$1:$9</definedName>
    <definedName name="_xlnm.Print_Titles" localSheetId="5">'DEC-JAN_2017-18_PMT-7'!$A:$A,'DEC-JAN_2017-18_PMT-7'!$1:$9</definedName>
    <definedName name="_xlnm.Print_Titles" localSheetId="4">'JAN-FEB_2017-18_PMT-8'!$A:$A,'JAN-FEB_2017-18_PMT-8'!$1:$9</definedName>
    <definedName name="_xlnm.Print_Titles" localSheetId="3">'JAN-FEB_2017-18_PMT-9'!$A:$A,'JAN-FEB_2017-18_PMT-9'!$1:$9</definedName>
    <definedName name="_xlnm.Print_Titles" localSheetId="11">'JULY_2017-18_PMT-1'!$A:$A,'JULY_2017-18_PMT-1'!$1:$9</definedName>
    <definedName name="_xlnm.Print_Titles" localSheetId="10">'JULY_2017-18_PMT-2'!$A:$A,'JULY_2017-18_PMT-2'!$1:$9</definedName>
    <definedName name="_xlnm.Print_Titles" localSheetId="2">'MAR-APR_2017-18_PMT-10'!$A:$A,'MAR-APR_2017-18_PMT-10'!$1:$9</definedName>
    <definedName name="_xlnm.Print_Titles" localSheetId="0">'MAY-JUNE_2017-18_PMT-12'!$A:$A,'MAY-JUNE_2017-18_PMT-12'!$1:$9</definedName>
    <definedName name="_xlnm.Print_Titles" localSheetId="6">'NOV-DEC_2017-18_PMT-6'!$A:$A,'NOV-DEC_2017-18_PMT-6'!$1:$9</definedName>
    <definedName name="_xlnm.Print_Titles" localSheetId="7">'OCT-NOV_2017-18_PMT-5'!$A:$A,'OCT-NOV_2017-18_PMT-5'!$1:$9</definedName>
    <definedName name="_xlnm.Print_Titles" localSheetId="8">'SEPT-OCT_2017-18_PMT-4'!$A:$A,'SEPT-OCT_2017-18_PMT-4'!$1:$9</definedName>
  </definedNames>
  <calcPr calcId="179021"/>
</workbook>
</file>

<file path=xl/calcChain.xml><?xml version="1.0" encoding="utf-8"?>
<calcChain xmlns="http://schemas.openxmlformats.org/spreadsheetml/2006/main">
  <c r="H42" i="163" l="1"/>
  <c r="J40" i="167" l="1"/>
  <c r="J36" i="167" l="1"/>
  <c r="J35" i="167"/>
  <c r="H42" i="167"/>
  <c r="H47" i="167"/>
  <c r="J35" i="166"/>
  <c r="J36" i="166"/>
  <c r="J40" i="166"/>
  <c r="H42" i="166"/>
  <c r="G47" i="167"/>
  <c r="G12" i="167"/>
  <c r="G27" i="167"/>
  <c r="G13" i="167"/>
  <c r="G14" i="167"/>
  <c r="G15" i="167"/>
  <c r="G16" i="167"/>
  <c r="G17" i="167"/>
  <c r="G18" i="167"/>
  <c r="G19" i="167"/>
  <c r="G20" i="167"/>
  <c r="G21" i="167"/>
  <c r="G22" i="167"/>
  <c r="G23" i="167"/>
  <c r="G24" i="167"/>
  <c r="G25" i="167"/>
  <c r="G26" i="167"/>
  <c r="G28" i="167"/>
  <c r="G29" i="167"/>
  <c r="G30" i="167"/>
  <c r="G31" i="167"/>
  <c r="G32" i="167"/>
  <c r="G33" i="167"/>
  <c r="G34" i="167"/>
  <c r="G35" i="167"/>
  <c r="G36" i="167"/>
  <c r="G37" i="167"/>
  <c r="G38" i="167"/>
  <c r="G40" i="167"/>
  <c r="G41" i="167"/>
  <c r="AA10" i="167"/>
  <c r="AA11" i="167"/>
  <c r="AA12" i="167"/>
  <c r="AA13" i="167"/>
  <c r="AA14" i="167"/>
  <c r="AA15" i="167"/>
  <c r="AA16" i="167"/>
  <c r="AA17" i="167"/>
  <c r="AA18" i="167"/>
  <c r="AA19" i="167"/>
  <c r="AA20" i="167"/>
  <c r="AA21" i="167"/>
  <c r="AA22" i="167"/>
  <c r="P23" i="167"/>
  <c r="AA23" i="167" s="1"/>
  <c r="R24" i="167"/>
  <c r="R42" i="167" s="1"/>
  <c r="AA24" i="167"/>
  <c r="AA25" i="167"/>
  <c r="AA26" i="167"/>
  <c r="AA27" i="167"/>
  <c r="AA28" i="167"/>
  <c r="AA29" i="167"/>
  <c r="AA30" i="167"/>
  <c r="AA31" i="167"/>
  <c r="AA32" i="167"/>
  <c r="AA33" i="167"/>
  <c r="AA34" i="167"/>
  <c r="AA35" i="167"/>
  <c r="AA36" i="167"/>
  <c r="AA37" i="167"/>
  <c r="AA38" i="167"/>
  <c r="AA39" i="167"/>
  <c r="AA40" i="167"/>
  <c r="AA41" i="167"/>
  <c r="AA43" i="167"/>
  <c r="AN42" i="167"/>
  <c r="AM42" i="167"/>
  <c r="AL42" i="167"/>
  <c r="AK42" i="167"/>
  <c r="AJ42" i="167"/>
  <c r="AI42" i="167"/>
  <c r="AH42" i="167"/>
  <c r="AG42" i="167"/>
  <c r="AF42" i="167"/>
  <c r="AE42" i="167"/>
  <c r="AD42" i="167"/>
  <c r="AC42" i="167"/>
  <c r="AB42" i="167"/>
  <c r="Z42" i="167"/>
  <c r="Y42" i="167"/>
  <c r="X42" i="167"/>
  <c r="W42" i="167"/>
  <c r="V42" i="167"/>
  <c r="U42" i="167"/>
  <c r="T42" i="167"/>
  <c r="S42" i="167"/>
  <c r="Q42" i="167"/>
  <c r="P42" i="167"/>
  <c r="O42" i="167"/>
  <c r="J42" i="167"/>
  <c r="I42" i="167"/>
  <c r="G10" i="167"/>
  <c r="G11" i="167"/>
  <c r="F42" i="167"/>
  <c r="E42" i="167"/>
  <c r="L41" i="167"/>
  <c r="L12" i="167"/>
  <c r="L8" i="167"/>
  <c r="L7" i="167"/>
  <c r="AA43" i="166"/>
  <c r="AN42" i="166"/>
  <c r="AM42" i="166"/>
  <c r="AL42" i="166"/>
  <c r="AK42" i="166"/>
  <c r="AJ42" i="166"/>
  <c r="AI42" i="166"/>
  <c r="AH42" i="166"/>
  <c r="AG42" i="166"/>
  <c r="AF42" i="166"/>
  <c r="AE42" i="166"/>
  <c r="AD42" i="166"/>
  <c r="AC42" i="166"/>
  <c r="AB42" i="166"/>
  <c r="Z42" i="166"/>
  <c r="Y42" i="166"/>
  <c r="X42" i="166"/>
  <c r="W42" i="166"/>
  <c r="V42" i="166"/>
  <c r="U42" i="166"/>
  <c r="T42" i="166"/>
  <c r="S42" i="166"/>
  <c r="Q42" i="166"/>
  <c r="O42" i="166"/>
  <c r="I42" i="166"/>
  <c r="F42" i="166"/>
  <c r="E42" i="166"/>
  <c r="AA41" i="166"/>
  <c r="L41" i="166"/>
  <c r="G41" i="166"/>
  <c r="AA40" i="166"/>
  <c r="G40" i="166"/>
  <c r="AA39" i="166"/>
  <c r="G39" i="166"/>
  <c r="AA38" i="166"/>
  <c r="G38" i="166"/>
  <c r="AA37" i="166"/>
  <c r="G37" i="166"/>
  <c r="AA36" i="166"/>
  <c r="J42" i="166"/>
  <c r="G36" i="166"/>
  <c r="AA35" i="166"/>
  <c r="G35" i="166"/>
  <c r="AA34" i="166"/>
  <c r="G34" i="166"/>
  <c r="AA33" i="166"/>
  <c r="G33" i="166"/>
  <c r="AA32" i="166"/>
  <c r="G32" i="166"/>
  <c r="AA31" i="166"/>
  <c r="G31" i="166"/>
  <c r="AA30" i="166"/>
  <c r="G30" i="166"/>
  <c r="AA29" i="166"/>
  <c r="G29" i="166"/>
  <c r="AA28" i="166"/>
  <c r="G28" i="166"/>
  <c r="AA27" i="166"/>
  <c r="G27" i="166"/>
  <c r="AA26" i="166"/>
  <c r="G26" i="166"/>
  <c r="AA25" i="166"/>
  <c r="G25" i="166"/>
  <c r="R24" i="166"/>
  <c r="AA24" i="166" s="1"/>
  <c r="G24" i="166"/>
  <c r="P23" i="166"/>
  <c r="P42" i="166"/>
  <c r="G23" i="166"/>
  <c r="AA22" i="166"/>
  <c r="G22" i="166"/>
  <c r="AA21" i="166"/>
  <c r="G21" i="166"/>
  <c r="AA20" i="166"/>
  <c r="G20" i="166"/>
  <c r="AA19" i="166"/>
  <c r="G19" i="166"/>
  <c r="AA18" i="166"/>
  <c r="G18" i="166"/>
  <c r="AA17" i="166"/>
  <c r="G17" i="166"/>
  <c r="AA16" i="166"/>
  <c r="G16" i="166"/>
  <c r="AA15" i="166"/>
  <c r="G15" i="166"/>
  <c r="AA14" i="166"/>
  <c r="G14" i="166"/>
  <c r="AA13" i="166"/>
  <c r="G13" i="166"/>
  <c r="AA12" i="166"/>
  <c r="L12" i="166"/>
  <c r="G12" i="166"/>
  <c r="AA11" i="166"/>
  <c r="G11" i="166"/>
  <c r="AA10" i="166"/>
  <c r="G10" i="166"/>
  <c r="G42" i="166" s="1"/>
  <c r="L8" i="166"/>
  <c r="L7" i="166"/>
  <c r="AA23" i="166"/>
  <c r="AA43" i="165"/>
  <c r="AN42" i="165"/>
  <c r="AM42" i="165"/>
  <c r="AL42" i="165"/>
  <c r="AK42" i="165"/>
  <c r="AJ42" i="165"/>
  <c r="AI42" i="165"/>
  <c r="AH42" i="165"/>
  <c r="AG42" i="165"/>
  <c r="AF42" i="165"/>
  <c r="AE42" i="165"/>
  <c r="AD42" i="165"/>
  <c r="AC42" i="165"/>
  <c r="AB42" i="165"/>
  <c r="Z42" i="165"/>
  <c r="Y42" i="165"/>
  <c r="X42" i="165"/>
  <c r="W42" i="165"/>
  <c r="V42" i="165"/>
  <c r="U42" i="165"/>
  <c r="T42" i="165"/>
  <c r="S42" i="165"/>
  <c r="Q42" i="165"/>
  <c r="O42" i="165"/>
  <c r="I42" i="165"/>
  <c r="H42" i="165"/>
  <c r="F42" i="165"/>
  <c r="E42" i="165"/>
  <c r="AA41" i="165"/>
  <c r="L41" i="165"/>
  <c r="G41" i="165"/>
  <c r="AA40" i="165"/>
  <c r="J40" i="165"/>
  <c r="G40" i="165"/>
  <c r="AA39" i="165"/>
  <c r="G39" i="165"/>
  <c r="AA38" i="165"/>
  <c r="G38" i="165"/>
  <c r="AA37" i="165"/>
  <c r="G37" i="165"/>
  <c r="AA36" i="165"/>
  <c r="J36" i="165"/>
  <c r="G36" i="165"/>
  <c r="AA35" i="165"/>
  <c r="G35" i="165"/>
  <c r="AA34" i="165"/>
  <c r="G34" i="165"/>
  <c r="AA33" i="165"/>
  <c r="G33" i="165"/>
  <c r="AA32" i="165"/>
  <c r="G32" i="165"/>
  <c r="AA31" i="165"/>
  <c r="G31" i="165"/>
  <c r="AA30" i="165"/>
  <c r="G30" i="165"/>
  <c r="AA29" i="165"/>
  <c r="G29" i="165"/>
  <c r="AA28" i="165"/>
  <c r="G28" i="165"/>
  <c r="AA27" i="165"/>
  <c r="G27" i="165"/>
  <c r="AA26" i="165"/>
  <c r="G26" i="165"/>
  <c r="AA25" i="165"/>
  <c r="G25" i="165"/>
  <c r="R24" i="165"/>
  <c r="AA24" i="165" s="1"/>
  <c r="G24" i="165"/>
  <c r="P23" i="165"/>
  <c r="P42" i="165"/>
  <c r="G23" i="165"/>
  <c r="AA22" i="165"/>
  <c r="G22" i="165"/>
  <c r="AA21" i="165"/>
  <c r="G21" i="165"/>
  <c r="AA20" i="165"/>
  <c r="J35" i="165"/>
  <c r="G20" i="165"/>
  <c r="AA19" i="165"/>
  <c r="G19" i="165"/>
  <c r="AA18" i="165"/>
  <c r="G18" i="165"/>
  <c r="AA17" i="165"/>
  <c r="G17" i="165"/>
  <c r="AA16" i="165"/>
  <c r="G16" i="165"/>
  <c r="AA15" i="165"/>
  <c r="G15" i="165"/>
  <c r="AA14" i="165"/>
  <c r="G14" i="165"/>
  <c r="AA13" i="165"/>
  <c r="G13" i="165"/>
  <c r="AA12" i="165"/>
  <c r="L12" i="165"/>
  <c r="G12" i="165"/>
  <c r="AA11" i="165"/>
  <c r="G11" i="165"/>
  <c r="AA10" i="165"/>
  <c r="G10" i="165"/>
  <c r="L8" i="165"/>
  <c r="L7" i="165"/>
  <c r="AA23" i="165"/>
  <c r="H20" i="164"/>
  <c r="J35" i="164" s="1"/>
  <c r="E42" i="164"/>
  <c r="W42" i="164"/>
  <c r="AA43" i="164"/>
  <c r="AN42" i="164"/>
  <c r="AM42" i="164"/>
  <c r="AL42" i="164"/>
  <c r="AK42" i="164"/>
  <c r="AJ42" i="164"/>
  <c r="AI42" i="164"/>
  <c r="AH42" i="164"/>
  <c r="AG42" i="164"/>
  <c r="AF42" i="164"/>
  <c r="AE42" i="164"/>
  <c r="AD42" i="164"/>
  <c r="AC42" i="164"/>
  <c r="AB42" i="164"/>
  <c r="Z42" i="164"/>
  <c r="Y42" i="164"/>
  <c r="X42" i="164"/>
  <c r="V42" i="164"/>
  <c r="U42" i="164"/>
  <c r="T42" i="164"/>
  <c r="S42" i="164"/>
  <c r="Q42" i="164"/>
  <c r="P23" i="164"/>
  <c r="P42" i="164"/>
  <c r="O42" i="164"/>
  <c r="I42" i="164"/>
  <c r="F42" i="164"/>
  <c r="AA41" i="164"/>
  <c r="L41" i="164"/>
  <c r="G41" i="164"/>
  <c r="AA40" i="164"/>
  <c r="J40" i="164"/>
  <c r="G40" i="164"/>
  <c r="AA39" i="164"/>
  <c r="G39" i="164"/>
  <c r="AA38" i="164"/>
  <c r="G38" i="164"/>
  <c r="AA37" i="164"/>
  <c r="G37" i="164"/>
  <c r="AA36" i="164"/>
  <c r="J36" i="164"/>
  <c r="G36" i="164"/>
  <c r="AA35" i="164"/>
  <c r="G35" i="164"/>
  <c r="AA34" i="164"/>
  <c r="G34" i="164"/>
  <c r="AA33" i="164"/>
  <c r="G33" i="164"/>
  <c r="AA32" i="164"/>
  <c r="G32" i="164"/>
  <c r="AA31" i="164"/>
  <c r="G31" i="164"/>
  <c r="AA30" i="164"/>
  <c r="G30" i="164"/>
  <c r="AA29" i="164"/>
  <c r="G29" i="164"/>
  <c r="AA28" i="164"/>
  <c r="G28" i="164"/>
  <c r="AA27" i="164"/>
  <c r="G27" i="164"/>
  <c r="AA26" i="164"/>
  <c r="G26" i="164"/>
  <c r="AA25" i="164"/>
  <c r="G25" i="164"/>
  <c r="R24" i="164"/>
  <c r="AA24" i="164" s="1"/>
  <c r="G24" i="164"/>
  <c r="AA23" i="164"/>
  <c r="G23" i="164"/>
  <c r="AA22" i="164"/>
  <c r="G22" i="164"/>
  <c r="AA21" i="164"/>
  <c r="G21" i="164"/>
  <c r="AA20" i="164"/>
  <c r="G20" i="164"/>
  <c r="AA19" i="164"/>
  <c r="G19" i="164"/>
  <c r="AA18" i="164"/>
  <c r="G18" i="164"/>
  <c r="AA17" i="164"/>
  <c r="G17" i="164"/>
  <c r="AA16" i="164"/>
  <c r="G16" i="164"/>
  <c r="AA15" i="164"/>
  <c r="G15" i="164"/>
  <c r="AA14" i="164"/>
  <c r="G14" i="164"/>
  <c r="AA13" i="164"/>
  <c r="G13" i="164"/>
  <c r="AA12" i="164"/>
  <c r="L12" i="164"/>
  <c r="G12" i="164"/>
  <c r="AA11" i="164"/>
  <c r="G11" i="164"/>
  <c r="AA10" i="164"/>
  <c r="G10" i="164"/>
  <c r="L8" i="164"/>
  <c r="L7" i="164"/>
  <c r="V42" i="163"/>
  <c r="J40" i="163"/>
  <c r="J35" i="162"/>
  <c r="AA43" i="163"/>
  <c r="AN42" i="163"/>
  <c r="AM42" i="163"/>
  <c r="AL42" i="163"/>
  <c r="AK42" i="163"/>
  <c r="AJ42" i="163"/>
  <c r="AI42" i="163"/>
  <c r="AH42" i="163"/>
  <c r="AG42" i="163"/>
  <c r="AF42" i="163"/>
  <c r="AE42" i="163"/>
  <c r="AD42" i="163"/>
  <c r="AC42" i="163"/>
  <c r="AB42" i="163"/>
  <c r="Z42" i="163"/>
  <c r="Y42" i="163"/>
  <c r="X42" i="163"/>
  <c r="W42" i="163"/>
  <c r="U42" i="163"/>
  <c r="T42" i="163"/>
  <c r="S42" i="163"/>
  <c r="Q42" i="163"/>
  <c r="P23" i="163"/>
  <c r="AA23" i="163" s="1"/>
  <c r="O42" i="163"/>
  <c r="I42" i="163"/>
  <c r="F42" i="163"/>
  <c r="E42" i="163"/>
  <c r="AA41" i="163"/>
  <c r="L41" i="163"/>
  <c r="G41" i="163"/>
  <c r="AA40" i="163"/>
  <c r="G40" i="163"/>
  <c r="AA39" i="163"/>
  <c r="G39" i="163"/>
  <c r="AA38" i="163"/>
  <c r="G38" i="163"/>
  <c r="AA37" i="163"/>
  <c r="G37" i="163"/>
  <c r="AA36" i="163"/>
  <c r="J36" i="163"/>
  <c r="G36" i="163"/>
  <c r="AA35" i="163"/>
  <c r="J35" i="163"/>
  <c r="G35" i="163"/>
  <c r="AA34" i="163"/>
  <c r="G34" i="163"/>
  <c r="AA33" i="163"/>
  <c r="G33" i="163"/>
  <c r="AA32" i="163"/>
  <c r="G32" i="163"/>
  <c r="AA31" i="163"/>
  <c r="G31" i="163"/>
  <c r="AA30" i="163"/>
  <c r="G30" i="163"/>
  <c r="AA29" i="163"/>
  <c r="G29" i="163"/>
  <c r="AA28" i="163"/>
  <c r="G28" i="163"/>
  <c r="AA27" i="163"/>
  <c r="G27" i="163"/>
  <c r="AA26" i="163"/>
  <c r="G26" i="163"/>
  <c r="AA25" i="163"/>
  <c r="G25" i="163"/>
  <c r="R24" i="163"/>
  <c r="R42" i="163" s="1"/>
  <c r="G24" i="163"/>
  <c r="G23" i="163"/>
  <c r="AA22" i="163"/>
  <c r="G22" i="163"/>
  <c r="AA21" i="163"/>
  <c r="G21" i="163"/>
  <c r="AA20" i="163"/>
  <c r="G20" i="163"/>
  <c r="AA19" i="163"/>
  <c r="G19" i="163"/>
  <c r="AA18" i="163"/>
  <c r="G18" i="163"/>
  <c r="AA17" i="163"/>
  <c r="G17" i="163"/>
  <c r="AA16" i="163"/>
  <c r="G16" i="163"/>
  <c r="AA15" i="163"/>
  <c r="G15" i="163"/>
  <c r="AA14" i="163"/>
  <c r="G14" i="163"/>
  <c r="AA13" i="163"/>
  <c r="G13" i="163"/>
  <c r="AA12" i="163"/>
  <c r="L12" i="163"/>
  <c r="G12" i="163"/>
  <c r="AA11" i="163"/>
  <c r="G11" i="163"/>
  <c r="AA10" i="163"/>
  <c r="G10" i="163"/>
  <c r="L8" i="163"/>
  <c r="L7" i="163"/>
  <c r="AA24" i="163"/>
  <c r="AB42" i="162"/>
  <c r="Z42" i="162"/>
  <c r="Y42" i="162"/>
  <c r="X42" i="162"/>
  <c r="W42" i="162"/>
  <c r="V42" i="162"/>
  <c r="U42" i="162"/>
  <c r="T42" i="162"/>
  <c r="S42" i="162"/>
  <c r="R24" i="162"/>
  <c r="R42" i="162" s="1"/>
  <c r="Q42" i="162"/>
  <c r="P23" i="162"/>
  <c r="AA23" i="162" s="1"/>
  <c r="P42" i="162"/>
  <c r="O42" i="162"/>
  <c r="AA41" i="162"/>
  <c r="L41" i="162"/>
  <c r="F42" i="162"/>
  <c r="G41" i="162"/>
  <c r="E42" i="162"/>
  <c r="AA43" i="162"/>
  <c r="AN42" i="162"/>
  <c r="AM42" i="162"/>
  <c r="AL42" i="162"/>
  <c r="AK42" i="162"/>
  <c r="AJ42" i="162"/>
  <c r="AI42" i="162"/>
  <c r="AH42" i="162"/>
  <c r="AG42" i="162"/>
  <c r="AF42" i="162"/>
  <c r="AE42" i="162"/>
  <c r="AD42" i="162"/>
  <c r="AC42" i="162"/>
  <c r="I42" i="162"/>
  <c r="H42" i="162"/>
  <c r="AA40" i="162"/>
  <c r="J40" i="162"/>
  <c r="G40" i="162"/>
  <c r="AA39" i="162"/>
  <c r="G39" i="162"/>
  <c r="AA38" i="162"/>
  <c r="G38" i="162"/>
  <c r="AA37" i="162"/>
  <c r="G37" i="162"/>
  <c r="AA36" i="162"/>
  <c r="J36" i="162"/>
  <c r="G36" i="162"/>
  <c r="AA35" i="162"/>
  <c r="G35" i="162"/>
  <c r="AA34" i="162"/>
  <c r="G34" i="162"/>
  <c r="AA33" i="162"/>
  <c r="G33" i="162"/>
  <c r="AA32" i="162"/>
  <c r="G32" i="162"/>
  <c r="AA31" i="162"/>
  <c r="G31" i="162"/>
  <c r="AA30" i="162"/>
  <c r="G30" i="162"/>
  <c r="AA29" i="162"/>
  <c r="G29" i="162"/>
  <c r="AA28" i="162"/>
  <c r="G28" i="162"/>
  <c r="AA27" i="162"/>
  <c r="G27" i="162"/>
  <c r="AA26" i="162"/>
  <c r="G26" i="162"/>
  <c r="AA25" i="162"/>
  <c r="G25" i="162"/>
  <c r="AA24" i="162"/>
  <c r="G24" i="162"/>
  <c r="G23" i="162"/>
  <c r="AA22" i="162"/>
  <c r="G22" i="162"/>
  <c r="AA21" i="162"/>
  <c r="G21" i="162"/>
  <c r="AA20" i="162"/>
  <c r="G20" i="162"/>
  <c r="AA19" i="162"/>
  <c r="G19" i="162"/>
  <c r="AA18" i="162"/>
  <c r="G18" i="162"/>
  <c r="AA17" i="162"/>
  <c r="G17" i="162"/>
  <c r="AA16" i="162"/>
  <c r="G16" i="162"/>
  <c r="AA15" i="162"/>
  <c r="G15" i="162"/>
  <c r="AA14" i="162"/>
  <c r="G14" i="162"/>
  <c r="AA13" i="162"/>
  <c r="G13" i="162"/>
  <c r="AA12" i="162"/>
  <c r="L12" i="162"/>
  <c r="G12" i="162"/>
  <c r="AA11" i="162"/>
  <c r="G11" i="162"/>
  <c r="AA10" i="162"/>
  <c r="AA42" i="162" s="1"/>
  <c r="AA44" i="162" s="1"/>
  <c r="G10" i="162"/>
  <c r="L8" i="162"/>
  <c r="L7" i="162"/>
  <c r="G42" i="162"/>
  <c r="G12" i="161"/>
  <c r="AA22" i="161"/>
  <c r="AA42" i="161"/>
  <c r="AN41" i="161"/>
  <c r="AM41" i="161"/>
  <c r="AL41" i="161"/>
  <c r="AK41" i="161"/>
  <c r="AJ41" i="161"/>
  <c r="AI41" i="161"/>
  <c r="AH41" i="161"/>
  <c r="AG41" i="161"/>
  <c r="AF41" i="161"/>
  <c r="AE41" i="161"/>
  <c r="AD41" i="161"/>
  <c r="AC41" i="161"/>
  <c r="AB41" i="161"/>
  <c r="Z41" i="161"/>
  <c r="Y41" i="161"/>
  <c r="X41" i="161"/>
  <c r="W41" i="161"/>
  <c r="V41" i="161"/>
  <c r="U41" i="161"/>
  <c r="T41" i="161"/>
  <c r="S41" i="161"/>
  <c r="R24" i="161"/>
  <c r="R41" i="161"/>
  <c r="Q41" i="161"/>
  <c r="P23" i="161"/>
  <c r="AA23" i="161" s="1"/>
  <c r="O41" i="161"/>
  <c r="I41" i="161"/>
  <c r="H41" i="161"/>
  <c r="F41" i="161"/>
  <c r="E41" i="161"/>
  <c r="AA40" i="161"/>
  <c r="J40" i="161"/>
  <c r="G40" i="161"/>
  <c r="AA39" i="161"/>
  <c r="G39" i="161"/>
  <c r="AA38" i="161"/>
  <c r="G38" i="161"/>
  <c r="AA37" i="161"/>
  <c r="G37" i="161"/>
  <c r="AA36" i="161"/>
  <c r="J36" i="161"/>
  <c r="G36" i="161"/>
  <c r="AA35" i="161"/>
  <c r="J35" i="161"/>
  <c r="G35" i="161"/>
  <c r="AA34" i="161"/>
  <c r="G34" i="161"/>
  <c r="AA33" i="161"/>
  <c r="G33" i="161"/>
  <c r="AA32" i="161"/>
  <c r="G32" i="161"/>
  <c r="AA31" i="161"/>
  <c r="G31" i="161"/>
  <c r="AA30" i="161"/>
  <c r="G30" i="161"/>
  <c r="AA29" i="161"/>
  <c r="G29" i="161"/>
  <c r="AA28" i="161"/>
  <c r="G28" i="161"/>
  <c r="AA27" i="161"/>
  <c r="G27" i="161"/>
  <c r="AA26" i="161"/>
  <c r="G26" i="161"/>
  <c r="AA25" i="161"/>
  <c r="G25" i="161"/>
  <c r="AA24" i="161"/>
  <c r="G24" i="161"/>
  <c r="G23" i="161"/>
  <c r="G22" i="161"/>
  <c r="AA21" i="161"/>
  <c r="G21" i="161"/>
  <c r="AA20" i="161"/>
  <c r="G20" i="161"/>
  <c r="AA19" i="161"/>
  <c r="G19" i="161"/>
  <c r="AA18" i="161"/>
  <c r="G18" i="161"/>
  <c r="AA17" i="161"/>
  <c r="G17" i="161"/>
  <c r="AA16" i="161"/>
  <c r="G16" i="161"/>
  <c r="AA15" i="161"/>
  <c r="G15" i="161"/>
  <c r="AA14" i="161"/>
  <c r="G14" i="161"/>
  <c r="AA13" i="161"/>
  <c r="G13" i="161"/>
  <c r="AA12" i="161"/>
  <c r="L12" i="161"/>
  <c r="AA11" i="161"/>
  <c r="G11" i="161"/>
  <c r="AA10" i="161"/>
  <c r="G10" i="161"/>
  <c r="L8" i="161"/>
  <c r="L7" i="161"/>
  <c r="J41" i="161"/>
  <c r="AA42" i="160"/>
  <c r="AN41" i="160"/>
  <c r="AM41" i="160"/>
  <c r="AL41" i="160"/>
  <c r="AK41" i="160"/>
  <c r="AJ41" i="160"/>
  <c r="AI41" i="160"/>
  <c r="AH41" i="160"/>
  <c r="AG41" i="160"/>
  <c r="AF41" i="160"/>
  <c r="AE41" i="160"/>
  <c r="AD41" i="160"/>
  <c r="AC41" i="160"/>
  <c r="AB41" i="160"/>
  <c r="Z41" i="160"/>
  <c r="Y41" i="160"/>
  <c r="X41" i="160"/>
  <c r="W41" i="160"/>
  <c r="V41" i="160"/>
  <c r="U41" i="160"/>
  <c r="T41" i="160"/>
  <c r="S41" i="160"/>
  <c r="Q41" i="160"/>
  <c r="O41" i="160"/>
  <c r="I41" i="160"/>
  <c r="F41" i="160"/>
  <c r="E41" i="160"/>
  <c r="AA40" i="160"/>
  <c r="J40" i="160"/>
  <c r="G40" i="160"/>
  <c r="AA39" i="160"/>
  <c r="G39" i="160"/>
  <c r="AA38" i="160"/>
  <c r="G38" i="160"/>
  <c r="AA37" i="160"/>
  <c r="G37" i="160"/>
  <c r="AA36" i="160"/>
  <c r="J36" i="160"/>
  <c r="G36" i="160"/>
  <c r="AA35" i="160"/>
  <c r="G35" i="160"/>
  <c r="AA34" i="160"/>
  <c r="G34" i="160"/>
  <c r="AA33" i="160"/>
  <c r="G33" i="160"/>
  <c r="AA32" i="160"/>
  <c r="G32" i="160"/>
  <c r="AA31" i="160"/>
  <c r="G31" i="160"/>
  <c r="AA30" i="160"/>
  <c r="G30" i="160"/>
  <c r="AA29" i="160"/>
  <c r="G29" i="160"/>
  <c r="AA28" i="160"/>
  <c r="G28" i="160"/>
  <c r="AA27" i="160"/>
  <c r="G27" i="160"/>
  <c r="AA26" i="160"/>
  <c r="G26" i="160"/>
  <c r="AA25" i="160"/>
  <c r="G25" i="160"/>
  <c r="R24" i="160"/>
  <c r="R41" i="160" s="1"/>
  <c r="H41" i="160"/>
  <c r="G24" i="160"/>
  <c r="P23" i="160"/>
  <c r="P41" i="160" s="1"/>
  <c r="G23" i="160"/>
  <c r="AA22" i="160"/>
  <c r="G22" i="160"/>
  <c r="AA21" i="160"/>
  <c r="G21" i="160"/>
  <c r="AA20" i="160"/>
  <c r="G20" i="160"/>
  <c r="AA19" i="160"/>
  <c r="G19" i="160"/>
  <c r="AA18" i="160"/>
  <c r="G18" i="160"/>
  <c r="AA17" i="160"/>
  <c r="G17" i="160"/>
  <c r="AA16" i="160"/>
  <c r="G16" i="160"/>
  <c r="AA15" i="160"/>
  <c r="G15" i="160"/>
  <c r="AA14" i="160"/>
  <c r="G14" i="160"/>
  <c r="AA13" i="160"/>
  <c r="G13" i="160"/>
  <c r="AA12" i="160"/>
  <c r="L12" i="160"/>
  <c r="G12" i="160"/>
  <c r="AA11" i="160"/>
  <c r="G11" i="160"/>
  <c r="AA10" i="160"/>
  <c r="G10" i="160"/>
  <c r="L8" i="160"/>
  <c r="L7" i="160"/>
  <c r="J35" i="160"/>
  <c r="AA24" i="160"/>
  <c r="R24" i="159"/>
  <c r="H24" i="159"/>
  <c r="AA42" i="159"/>
  <c r="AN41" i="159"/>
  <c r="AM41" i="159"/>
  <c r="AL41" i="159"/>
  <c r="AK41" i="159"/>
  <c r="AJ41" i="159"/>
  <c r="AI41" i="159"/>
  <c r="AH41" i="159"/>
  <c r="AG41" i="159"/>
  <c r="AF41" i="159"/>
  <c r="AE41" i="159"/>
  <c r="AD41" i="159"/>
  <c r="AC41" i="159"/>
  <c r="AB41" i="159"/>
  <c r="Z41" i="159"/>
  <c r="Y41" i="159"/>
  <c r="X41" i="159"/>
  <c r="W41" i="159"/>
  <c r="V41" i="159"/>
  <c r="U41" i="159"/>
  <c r="T41" i="159"/>
  <c r="S41" i="159"/>
  <c r="R41" i="159"/>
  <c r="Q41" i="159"/>
  <c r="O41" i="159"/>
  <c r="I41" i="159"/>
  <c r="H41" i="159"/>
  <c r="F41" i="159"/>
  <c r="E41" i="159"/>
  <c r="AA40" i="159"/>
  <c r="J40" i="159"/>
  <c r="G40" i="159"/>
  <c r="AA39" i="159"/>
  <c r="G39" i="159"/>
  <c r="AA38" i="159"/>
  <c r="G38" i="159"/>
  <c r="AA37" i="159"/>
  <c r="G37" i="159"/>
  <c r="AA36" i="159"/>
  <c r="J36" i="159"/>
  <c r="G36" i="159"/>
  <c r="AA35" i="159"/>
  <c r="J35" i="159"/>
  <c r="J41" i="159" s="1"/>
  <c r="G35" i="159"/>
  <c r="AA34" i="159"/>
  <c r="G34" i="159"/>
  <c r="AA33" i="159"/>
  <c r="G33" i="159"/>
  <c r="AA32" i="159"/>
  <c r="G32" i="159"/>
  <c r="AA31" i="159"/>
  <c r="G31" i="159"/>
  <c r="AA30" i="159"/>
  <c r="G30" i="159"/>
  <c r="AA29" i="159"/>
  <c r="G29" i="159"/>
  <c r="AA28" i="159"/>
  <c r="G28" i="159"/>
  <c r="AA27" i="159"/>
  <c r="G27" i="159"/>
  <c r="AA26" i="159"/>
  <c r="G26" i="159"/>
  <c r="AA25" i="159"/>
  <c r="G25" i="159"/>
  <c r="AA24" i="159"/>
  <c r="G24" i="159"/>
  <c r="P23" i="159"/>
  <c r="AA23" i="159" s="1"/>
  <c r="G23" i="159"/>
  <c r="AA22" i="159"/>
  <c r="G22" i="159"/>
  <c r="AA21" i="159"/>
  <c r="G21" i="159"/>
  <c r="AA20" i="159"/>
  <c r="G20" i="159"/>
  <c r="AA19" i="159"/>
  <c r="G19" i="159"/>
  <c r="AA18" i="159"/>
  <c r="G18" i="159"/>
  <c r="AA17" i="159"/>
  <c r="G17" i="159"/>
  <c r="AA16" i="159"/>
  <c r="G16" i="159"/>
  <c r="AA15" i="159"/>
  <c r="G15" i="159"/>
  <c r="AA14" i="159"/>
  <c r="G14" i="159"/>
  <c r="AA13" i="159"/>
  <c r="G13" i="159"/>
  <c r="AA12" i="159"/>
  <c r="L12" i="159"/>
  <c r="G12" i="159"/>
  <c r="AA11" i="159"/>
  <c r="G11" i="159"/>
  <c r="AA10" i="159"/>
  <c r="G10" i="159"/>
  <c r="G41" i="159" s="1"/>
  <c r="L8" i="159"/>
  <c r="L7" i="159"/>
  <c r="AA42" i="158"/>
  <c r="AN41" i="158"/>
  <c r="AM41" i="158"/>
  <c r="AL41" i="158"/>
  <c r="AK41" i="158"/>
  <c r="AJ41" i="158"/>
  <c r="AI41" i="158"/>
  <c r="AH41" i="158"/>
  <c r="AG41" i="158"/>
  <c r="AF41" i="158"/>
  <c r="AE41" i="158"/>
  <c r="AD41" i="158"/>
  <c r="AC41" i="158"/>
  <c r="AB41" i="158"/>
  <c r="Z41" i="158"/>
  <c r="Y41" i="158"/>
  <c r="X41" i="158"/>
  <c r="W41" i="158"/>
  <c r="V41" i="158"/>
  <c r="U41" i="158"/>
  <c r="T41" i="158"/>
  <c r="S41" i="158"/>
  <c r="R41" i="158"/>
  <c r="Q41" i="158"/>
  <c r="O41" i="158"/>
  <c r="I41" i="158"/>
  <c r="H41" i="158"/>
  <c r="F41" i="158"/>
  <c r="E41" i="158"/>
  <c r="AA40" i="158"/>
  <c r="J40" i="158"/>
  <c r="G40" i="158"/>
  <c r="AA39" i="158"/>
  <c r="G39" i="158"/>
  <c r="AA38" i="158"/>
  <c r="G38" i="158"/>
  <c r="AA37" i="158"/>
  <c r="G37" i="158"/>
  <c r="AA36" i="158"/>
  <c r="J36" i="158"/>
  <c r="G36" i="158"/>
  <c r="AA35" i="158"/>
  <c r="J35" i="158"/>
  <c r="G35" i="158"/>
  <c r="AA34" i="158"/>
  <c r="G34" i="158"/>
  <c r="AA33" i="158"/>
  <c r="G33" i="158"/>
  <c r="AA32" i="158"/>
  <c r="G32" i="158"/>
  <c r="AA31" i="158"/>
  <c r="G31" i="158"/>
  <c r="AA30" i="158"/>
  <c r="G30" i="158"/>
  <c r="AA29" i="158"/>
  <c r="G29" i="158"/>
  <c r="AA28" i="158"/>
  <c r="G28" i="158"/>
  <c r="AA27" i="158"/>
  <c r="G27" i="158"/>
  <c r="AA26" i="158"/>
  <c r="G26" i="158"/>
  <c r="AA25" i="158"/>
  <c r="G25" i="158"/>
  <c r="AA24" i="158"/>
  <c r="G24" i="158"/>
  <c r="P23" i="158"/>
  <c r="P41" i="158" s="1"/>
  <c r="G23" i="158"/>
  <c r="AA22" i="158"/>
  <c r="G22" i="158"/>
  <c r="AA21" i="158"/>
  <c r="G21" i="158"/>
  <c r="AA20" i="158"/>
  <c r="G20" i="158"/>
  <c r="AA19" i="158"/>
  <c r="G19" i="158"/>
  <c r="AA18" i="158"/>
  <c r="G18" i="158"/>
  <c r="AA17" i="158"/>
  <c r="G17" i="158"/>
  <c r="AA16" i="158"/>
  <c r="G16" i="158"/>
  <c r="AA15" i="158"/>
  <c r="G15" i="158"/>
  <c r="AA14" i="158"/>
  <c r="G14" i="158"/>
  <c r="AA13" i="158"/>
  <c r="G13" i="158"/>
  <c r="AA12" i="158"/>
  <c r="L12" i="158"/>
  <c r="G12" i="158"/>
  <c r="AA11" i="158"/>
  <c r="G11" i="158"/>
  <c r="AA10" i="158"/>
  <c r="G10" i="158"/>
  <c r="L8" i="158"/>
  <c r="L7" i="158"/>
  <c r="J41" i="158"/>
  <c r="P23" i="157"/>
  <c r="H23" i="157"/>
  <c r="H41" i="157" s="1"/>
  <c r="AA42" i="157"/>
  <c r="AN41" i="157"/>
  <c r="AM41" i="157"/>
  <c r="AL41" i="157"/>
  <c r="AK41" i="157"/>
  <c r="AJ41" i="157"/>
  <c r="AI41" i="157"/>
  <c r="AH41" i="157"/>
  <c r="AG41" i="157"/>
  <c r="AF41" i="157"/>
  <c r="AE41" i="157"/>
  <c r="AD41" i="157"/>
  <c r="AC41" i="157"/>
  <c r="AB41" i="157"/>
  <c r="Z41" i="157"/>
  <c r="Y41" i="157"/>
  <c r="X41" i="157"/>
  <c r="W41" i="157"/>
  <c r="V41" i="157"/>
  <c r="U41" i="157"/>
  <c r="T41" i="157"/>
  <c r="S41" i="157"/>
  <c r="R41" i="157"/>
  <c r="Q41" i="157"/>
  <c r="P41" i="157"/>
  <c r="O41" i="157"/>
  <c r="I41" i="157"/>
  <c r="F41" i="157"/>
  <c r="E41" i="157"/>
  <c r="AA40" i="157"/>
  <c r="J40" i="157"/>
  <c r="G40" i="157"/>
  <c r="AA39" i="157"/>
  <c r="G39" i="157"/>
  <c r="AA38" i="157"/>
  <c r="G38" i="157"/>
  <c r="AA37" i="157"/>
  <c r="G37" i="157"/>
  <c r="AA36" i="157"/>
  <c r="J36" i="157"/>
  <c r="G36" i="157"/>
  <c r="AA35" i="157"/>
  <c r="G35" i="157"/>
  <c r="AA34" i="157"/>
  <c r="G34" i="157"/>
  <c r="AA33" i="157"/>
  <c r="G33" i="157"/>
  <c r="AA32" i="157"/>
  <c r="G32" i="157"/>
  <c r="AA31" i="157"/>
  <c r="G31" i="157"/>
  <c r="AA30" i="157"/>
  <c r="G30" i="157"/>
  <c r="AA29" i="157"/>
  <c r="G29" i="157"/>
  <c r="AA28" i="157"/>
  <c r="G28" i="157"/>
  <c r="AA27" i="157"/>
  <c r="G27" i="157"/>
  <c r="AA26" i="157"/>
  <c r="G26" i="157"/>
  <c r="AA25" i="157"/>
  <c r="G25" i="157"/>
  <c r="AA24" i="157"/>
  <c r="G24" i="157"/>
  <c r="AA23" i="157"/>
  <c r="G23" i="157"/>
  <c r="AA22" i="157"/>
  <c r="G22" i="157"/>
  <c r="AA21" i="157"/>
  <c r="G21" i="157"/>
  <c r="AA20" i="157"/>
  <c r="G20" i="157"/>
  <c r="AA19" i="157"/>
  <c r="G19" i="157"/>
  <c r="AA18" i="157"/>
  <c r="G18" i="157"/>
  <c r="AA17" i="157"/>
  <c r="G17" i="157"/>
  <c r="AA16" i="157"/>
  <c r="G16" i="157"/>
  <c r="AA15" i="157"/>
  <c r="G15" i="157"/>
  <c r="AA14" i="157"/>
  <c r="G14" i="157"/>
  <c r="AA13" i="157"/>
  <c r="G13" i="157"/>
  <c r="AA12" i="157"/>
  <c r="L12" i="157"/>
  <c r="G12" i="157"/>
  <c r="AA11" i="157"/>
  <c r="G11" i="157"/>
  <c r="AA10" i="157"/>
  <c r="G10" i="157"/>
  <c r="G41" i="157" s="1"/>
  <c r="L8" i="157"/>
  <c r="L7" i="157"/>
  <c r="AA41" i="157"/>
  <c r="AA43" i="157" s="1"/>
  <c r="H41" i="155"/>
  <c r="F41" i="155"/>
  <c r="AN41" i="155"/>
  <c r="AM41" i="155"/>
  <c r="AL41" i="155"/>
  <c r="AK41" i="155"/>
  <c r="AJ41" i="155"/>
  <c r="AI41" i="155"/>
  <c r="AH41" i="155"/>
  <c r="AG41" i="155"/>
  <c r="AF41" i="155"/>
  <c r="AE41" i="155"/>
  <c r="AD41" i="155"/>
  <c r="AC41" i="155"/>
  <c r="AB41" i="155"/>
  <c r="Z41" i="155"/>
  <c r="Y41" i="155"/>
  <c r="X41" i="155"/>
  <c r="W41" i="155"/>
  <c r="V41" i="155"/>
  <c r="U41" i="155"/>
  <c r="T41" i="155"/>
  <c r="S41" i="155"/>
  <c r="R41" i="155"/>
  <c r="Q41" i="155"/>
  <c r="P41" i="155"/>
  <c r="J40" i="155"/>
  <c r="G15" i="155"/>
  <c r="E41" i="155"/>
  <c r="AA42" i="155"/>
  <c r="O41" i="155"/>
  <c r="I41" i="155"/>
  <c r="AA40" i="155"/>
  <c r="G40" i="155"/>
  <c r="AA37" i="155"/>
  <c r="G37" i="155"/>
  <c r="AA39" i="155"/>
  <c r="G39" i="155"/>
  <c r="AA38" i="155"/>
  <c r="G38" i="155"/>
  <c r="AA36" i="155"/>
  <c r="J36" i="155"/>
  <c r="G36" i="155"/>
  <c r="AA35" i="155"/>
  <c r="G35" i="155"/>
  <c r="AA34" i="155"/>
  <c r="G34" i="155"/>
  <c r="AA33" i="155"/>
  <c r="G33" i="155"/>
  <c r="AA32" i="155"/>
  <c r="G32" i="155"/>
  <c r="AA31" i="155"/>
  <c r="G31" i="155"/>
  <c r="AA30" i="155"/>
  <c r="G30" i="155"/>
  <c r="AA29" i="155"/>
  <c r="G29" i="155"/>
  <c r="AA28" i="155"/>
  <c r="G28" i="155"/>
  <c r="AA27" i="155"/>
  <c r="G27" i="155"/>
  <c r="AA26" i="155"/>
  <c r="G26" i="155"/>
  <c r="G25" i="155"/>
  <c r="AA24" i="155"/>
  <c r="G24" i="155"/>
  <c r="J35" i="155"/>
  <c r="J41" i="155" s="1"/>
  <c r="G23" i="155"/>
  <c r="AA22" i="155"/>
  <c r="G22" i="155"/>
  <c r="AA21" i="155"/>
  <c r="G21" i="155"/>
  <c r="AA20" i="155"/>
  <c r="G20" i="155"/>
  <c r="AA19" i="155"/>
  <c r="G19" i="155"/>
  <c r="AA18" i="155"/>
  <c r="G18" i="155"/>
  <c r="AA17" i="155"/>
  <c r="G17" i="155"/>
  <c r="AA16" i="155"/>
  <c r="G16" i="155"/>
  <c r="AA15" i="155"/>
  <c r="AA14" i="155"/>
  <c r="G14" i="155"/>
  <c r="AA13" i="155"/>
  <c r="G13" i="155"/>
  <c r="AA12" i="155"/>
  <c r="L12" i="155"/>
  <c r="G12" i="155"/>
  <c r="AA11" i="155"/>
  <c r="G11" i="155"/>
  <c r="G41" i="155" s="1"/>
  <c r="AA10" i="155"/>
  <c r="AA41" i="155" s="1"/>
  <c r="AA43" i="155" s="1"/>
  <c r="G10" i="155"/>
  <c r="L8" i="155"/>
  <c r="L7" i="155"/>
  <c r="AA23" i="155"/>
  <c r="AA25" i="155"/>
  <c r="G41" i="160" l="1"/>
  <c r="J41" i="160"/>
  <c r="G41" i="161"/>
  <c r="P41" i="161"/>
  <c r="P42" i="163"/>
  <c r="J42" i="162"/>
  <c r="J42" i="164"/>
  <c r="AA42" i="165"/>
  <c r="AA44" i="165" s="1"/>
  <c r="J42" i="165"/>
  <c r="R42" i="166"/>
  <c r="G42" i="167"/>
  <c r="AA41" i="161"/>
  <c r="AA43" i="161" s="1"/>
  <c r="AA42" i="163"/>
  <c r="AA44" i="163" s="1"/>
  <c r="AA42" i="167"/>
  <c r="AA44" i="167" s="1"/>
  <c r="AA23" i="160"/>
  <c r="AA41" i="160" s="1"/>
  <c r="AA43" i="160" s="1"/>
  <c r="G42" i="165"/>
  <c r="G41" i="158"/>
  <c r="AA23" i="158"/>
  <c r="AA41" i="158" s="1"/>
  <c r="AA43" i="158" s="1"/>
  <c r="R42" i="164"/>
  <c r="H42" i="164"/>
  <c r="J42" i="163"/>
  <c r="G42" i="163"/>
  <c r="G42" i="164"/>
  <c r="AA42" i="164"/>
  <c r="AA44" i="164" s="1"/>
  <c r="AA41" i="159"/>
  <c r="AA43" i="159" s="1"/>
  <c r="AA42" i="166"/>
  <c r="AA44" i="166" s="1"/>
  <c r="P41" i="159"/>
  <c r="R42" i="165"/>
  <c r="J35" i="157"/>
  <c r="J41" i="157" s="1"/>
</calcChain>
</file>

<file path=xl/sharedStrings.xml><?xml version="1.0" encoding="utf-8"?>
<sst xmlns="http://schemas.openxmlformats.org/spreadsheetml/2006/main" count="2635" uniqueCount="254">
  <si>
    <t xml:space="preserve">LCLN   </t>
  </si>
  <si>
    <t>THE GAS COMPANY</t>
  </si>
  <si>
    <t>P O BOX C</t>
  </si>
  <si>
    <t>MONTERY PARK, CA 91756</t>
  </si>
  <si>
    <t>PHONE:(800)427-2000</t>
  </si>
  <si>
    <t>VENDOR: 2008</t>
  </si>
  <si>
    <t>UTILITY#</t>
  </si>
  <si>
    <t>EDSN</t>
  </si>
  <si>
    <t>FKLN</t>
  </si>
  <si>
    <t>GRNT</t>
  </si>
  <si>
    <t>MCKY</t>
  </si>
  <si>
    <t>MUIR/SMASH</t>
  </si>
  <si>
    <t xml:space="preserve">RGRS </t>
  </si>
  <si>
    <t>RSLT</t>
  </si>
  <si>
    <t>WEBS</t>
  </si>
  <si>
    <t>CABR</t>
  </si>
  <si>
    <t xml:space="preserve">PT DUME </t>
  </si>
  <si>
    <t>MALIBU</t>
  </si>
  <si>
    <t>ADMS</t>
  </si>
  <si>
    <t>LCLN</t>
  </si>
  <si>
    <t>OLY</t>
  </si>
  <si>
    <t>SAMO</t>
  </si>
  <si>
    <t>ADMIN BL</t>
  </si>
  <si>
    <t>TRNSP</t>
  </si>
  <si>
    <t>WASH WS</t>
  </si>
  <si>
    <t>LCLN CC</t>
  </si>
  <si>
    <t>LOC</t>
  </si>
  <si>
    <t>CURRENT</t>
  </si>
  <si>
    <t>THERMS</t>
  </si>
  <si>
    <t xml:space="preserve">THERMS </t>
  </si>
  <si>
    <t>DIFF.</t>
  </si>
  <si>
    <t>AMOUNT</t>
  </si>
  <si>
    <t>GAS CO</t>
  </si>
  <si>
    <t>CREDIT</t>
  </si>
  <si>
    <t>LOCATION</t>
  </si>
  <si>
    <t>TOTAL</t>
  </si>
  <si>
    <t>RESOURCEFUNCTN GOAL OBJ LOC</t>
  </si>
  <si>
    <t>01-00000-0-00000-82000-5510-060-2601</t>
  </si>
  <si>
    <t>PYMT #1</t>
  </si>
  <si>
    <t>Wash WS</t>
  </si>
  <si>
    <t>Pymt #1</t>
  </si>
  <si>
    <t>Pymt #2</t>
  </si>
  <si>
    <t>Pymt #3</t>
  </si>
  <si>
    <t>Pymt #4</t>
  </si>
  <si>
    <t>Pymt #5</t>
  </si>
  <si>
    <t>Pymt #6</t>
  </si>
  <si>
    <t>Pymt #7</t>
  </si>
  <si>
    <t>Pymt #8</t>
  </si>
  <si>
    <t>Pymt #9</t>
  </si>
  <si>
    <t>Pymt #10</t>
  </si>
  <si>
    <t>Pymt #11</t>
  </si>
  <si>
    <t>Pymt #12</t>
  </si>
  <si>
    <t>12-61050-0-85000-82000-5510-070-2700</t>
  </si>
  <si>
    <t xml:space="preserve">FKLN </t>
  </si>
  <si>
    <t xml:space="preserve">LCLN CC </t>
  </si>
  <si>
    <t xml:space="preserve">OLY </t>
  </si>
  <si>
    <t xml:space="preserve">RGRS  </t>
  </si>
  <si>
    <t xml:space="preserve">TRNSP </t>
  </si>
  <si>
    <t xml:space="preserve">MUIR/SMASH </t>
  </si>
  <si>
    <t xml:space="preserve">LCLN  </t>
  </si>
  <si>
    <t xml:space="preserve">MALIBU  </t>
  </si>
  <si>
    <t xml:space="preserve">WEBS  </t>
  </si>
  <si>
    <t>Pt Dume Write-off</t>
  </si>
  <si>
    <t xml:space="preserve">WASH WS     </t>
  </si>
  <si>
    <t xml:space="preserve">CABR  </t>
  </si>
  <si>
    <t xml:space="preserve">SAMO  </t>
  </si>
  <si>
    <t xml:space="preserve">ADMS  </t>
  </si>
  <si>
    <t xml:space="preserve">EDSN  </t>
  </si>
  <si>
    <t>WASH WS Growing Pl</t>
  </si>
  <si>
    <t xml:space="preserve"> </t>
  </si>
  <si>
    <t>EDSN  (New School)</t>
  </si>
  <si>
    <t>LAST YR</t>
  </si>
  <si>
    <t>01/24/14 / 2/25/14</t>
  </si>
  <si>
    <t>01/24/14 / 01/29/14</t>
  </si>
  <si>
    <t>01-00000-0-00000-82000-5510-058-2580</t>
  </si>
  <si>
    <t>03/29/17 /04/28/17</t>
  </si>
  <si>
    <t>05/23/17 / 06/22/17</t>
  </si>
  <si>
    <t>05/15/17 / 06/14/17</t>
  </si>
  <si>
    <t>F/Y 2017/2018</t>
  </si>
  <si>
    <t>PHONE:(800) 427-2000</t>
  </si>
  <si>
    <t>JULY 2017</t>
  </si>
  <si>
    <t>July, 2017</t>
  </si>
  <si>
    <t>Aug., 2017</t>
  </si>
  <si>
    <t>Sep, 2017</t>
  </si>
  <si>
    <t>Oct, 2017</t>
  </si>
  <si>
    <t>Nov, 2017</t>
  </si>
  <si>
    <t>Dec, 2017</t>
  </si>
  <si>
    <t>Jan, 2018</t>
  </si>
  <si>
    <t>Feb, 2018</t>
  </si>
  <si>
    <t>Mar, 2018</t>
  </si>
  <si>
    <t>Apr, 2018</t>
  </si>
  <si>
    <t>May, 2018</t>
  </si>
  <si>
    <t>Jun, 2018</t>
  </si>
  <si>
    <t>06/15/17 / 07/17/17</t>
  </si>
  <si>
    <t>0120046700</t>
  </si>
  <si>
    <t>06/27/17 - 07/07/17</t>
  </si>
  <si>
    <t>0207046800</t>
  </si>
  <si>
    <t>0314038900</t>
  </si>
  <si>
    <t>0335038900</t>
  </si>
  <si>
    <t>0777037900</t>
  </si>
  <si>
    <t>0866038000</t>
  </si>
  <si>
    <t>0880042100</t>
  </si>
  <si>
    <t>0901042100</t>
  </si>
  <si>
    <t>1055038000</t>
  </si>
  <si>
    <t>1067037000</t>
  </si>
  <si>
    <t>1076038000</t>
  </si>
  <si>
    <t>1169047000</t>
  </si>
  <si>
    <t>1187031200</t>
  </si>
  <si>
    <t>1218038000</t>
  </si>
  <si>
    <t>1286038000</t>
  </si>
  <si>
    <t>1383048200</t>
  </si>
  <si>
    <t>1444770742</t>
  </si>
  <si>
    <t>1532983611</t>
  </si>
  <si>
    <t>1635048500</t>
  </si>
  <si>
    <t>1671034200</t>
  </si>
  <si>
    <t>2015041200</t>
  </si>
  <si>
    <t>1693036900</t>
  </si>
  <si>
    <t>1714036900</t>
  </si>
  <si>
    <t>0204046000</t>
  </si>
  <si>
    <t>1914036400</t>
  </si>
  <si>
    <t>1893036400</t>
  </si>
  <si>
    <t>0705035367</t>
  </si>
  <si>
    <t>0183046700</t>
  </si>
  <si>
    <t>31197038000</t>
  </si>
  <si>
    <t>0162046700</t>
  </si>
  <si>
    <t>1176038000</t>
  </si>
  <si>
    <t>04/10/17 - 08/01/17</t>
  </si>
  <si>
    <t>PYMT #2</t>
  </si>
  <si>
    <t>07/17/17 / 08/15/17</t>
  </si>
  <si>
    <t>07/24/17 - 08/22/17</t>
  </si>
  <si>
    <t>08/01/17 - 08/30/17</t>
  </si>
  <si>
    <t>07/26/17 - 08/24/17</t>
  </si>
  <si>
    <t>07/27/17 - 08/25/17</t>
  </si>
  <si>
    <t>07/21/17 - 08/21/17</t>
  </si>
  <si>
    <t>07/13/17 - 08/11/17</t>
  </si>
  <si>
    <t>07/14/17 - 08/14/17</t>
  </si>
  <si>
    <t>07/25/17 - 08/23/17</t>
  </si>
  <si>
    <t>06/26/17 - 07/31/17</t>
  </si>
  <si>
    <t>07/14/17 / 08/14/17</t>
  </si>
  <si>
    <t>07/20/17 - 08/18/17</t>
  </si>
  <si>
    <t>PYMT #3</t>
  </si>
  <si>
    <t>08/25/17 - 09/26/17</t>
  </si>
  <si>
    <t>08/21/17 - 09/20/17</t>
  </si>
  <si>
    <t>08/11/17 - 09/12/17</t>
  </si>
  <si>
    <t>08/21/17 - 09/19/17</t>
  </si>
  <si>
    <t>08/14/17 - 09/13/17</t>
  </si>
  <si>
    <t>08/23/17 - 09/22/17</t>
  </si>
  <si>
    <t>07/31/17 - 08/29/17</t>
  </si>
  <si>
    <t>08/22/17 / 09/21/17</t>
  </si>
  <si>
    <t>08/14/17 / 09/13/17</t>
  </si>
  <si>
    <t>08/22/17 - 09/21/17</t>
  </si>
  <si>
    <t>08/18/17 - 09/19/17</t>
  </si>
  <si>
    <t>08/24/17 - 09/25/17</t>
  </si>
  <si>
    <t>08/25/17 /09/26/17</t>
  </si>
  <si>
    <t>08/15/17 / 09/14/17</t>
  </si>
  <si>
    <t>08/30/17 - 09/29/17</t>
  </si>
  <si>
    <t>PYMT #4</t>
  </si>
  <si>
    <t>09/21/17 - 10/20/17</t>
  </si>
  <si>
    <t>09/25/17 - 10/25/17</t>
  </si>
  <si>
    <t>09/26/17 - 10/27/17</t>
  </si>
  <si>
    <t>09/20/17 - 10/25/17</t>
  </si>
  <si>
    <t>09/12/17 - 10/25/17</t>
  </si>
  <si>
    <t>09/19/17 - 10/18/17</t>
  </si>
  <si>
    <t>09/13/17 - 10/25/17</t>
  </si>
  <si>
    <t>09/22/17 - 10/25/17</t>
  </si>
  <si>
    <t>09/28/17 - 10/25/17</t>
  </si>
  <si>
    <t>09/21/17 / 10/24/17</t>
  </si>
  <si>
    <t>09/13/17 / 10/12/17</t>
  </si>
  <si>
    <t>09/19/17 - 10/25/17</t>
  </si>
  <si>
    <t>09/29/17 - 10/31/17</t>
  </si>
  <si>
    <t>09/26/17 /10/27/17</t>
  </si>
  <si>
    <t>PYMT #5</t>
  </si>
  <si>
    <t>10/13/17 / 11/15/17</t>
  </si>
  <si>
    <t>NOVEMBER 2017</t>
  </si>
  <si>
    <t>10/20/17 - 11/22/17</t>
  </si>
  <si>
    <t>10/25/17 - 11/27/17</t>
  </si>
  <si>
    <t>10/27/17 /11/28/17</t>
  </si>
  <si>
    <t>10/27/17 - 11/28/17</t>
  </si>
  <si>
    <t>10/18/17 - 11/20/17</t>
  </si>
  <si>
    <t>10/25/17 - 11/26/17</t>
  </si>
  <si>
    <t>10/24/17 / 11/27/17</t>
  </si>
  <si>
    <t>10/12/17 / 11/27/17</t>
  </si>
  <si>
    <t>10/20/17 - 11/21/17</t>
  </si>
  <si>
    <t>11/15/17 / 12/15/17</t>
  </si>
  <si>
    <t>PYMT #6</t>
  </si>
  <si>
    <t>11/27/17 - 12/27/17</t>
  </si>
  <si>
    <t>12/01/17 - 01/04/18</t>
  </si>
  <si>
    <t>11/28/17 - 12/27/17</t>
  </si>
  <si>
    <t>11/20/17 - 12/26/17</t>
  </si>
  <si>
    <t>11/26/17 - 12/27/17</t>
  </si>
  <si>
    <t>11/21/17 - 12/27/17</t>
  </si>
  <si>
    <t>11/26/17 - 12/26/17</t>
  </si>
  <si>
    <t>11/22/17 - 12/21/17</t>
  </si>
  <si>
    <t>12/15/17 / 01/17/18</t>
  </si>
  <si>
    <t>PYMT #7</t>
  </si>
  <si>
    <t>12/21/17 - 01/23/18</t>
  </si>
  <si>
    <t>1551048500</t>
  </si>
  <si>
    <t>SUNSET PK CHURCH</t>
  </si>
  <si>
    <t>10/02/17 - 02/05/18</t>
  </si>
  <si>
    <t>12/27/17 - 01/25/18</t>
  </si>
  <si>
    <t>12/26/17 - 01/25/18</t>
  </si>
  <si>
    <t>01/02/18 /01/30/18</t>
  </si>
  <si>
    <t>01/04/18 - 02/01/18</t>
  </si>
  <si>
    <t>PYMT #8</t>
  </si>
  <si>
    <t>01/17/18 / 02/15/18</t>
  </si>
  <si>
    <t>01/23/18 - 02/23/18</t>
  </si>
  <si>
    <t>01/25/17 - 02/27/18</t>
  </si>
  <si>
    <t>02/01/18 - 03/05/18</t>
  </si>
  <si>
    <t>01/30/18 /03/01/18</t>
  </si>
  <si>
    <t>01/25/18 - 02/27/18</t>
  </si>
  <si>
    <t>01/25/18 - 02/21/18</t>
  </si>
  <si>
    <t>01/25/18 - 02/22/18</t>
  </si>
  <si>
    <t>PYMT #9</t>
  </si>
  <si>
    <t>02/15/18 / 03/19/18</t>
  </si>
  <si>
    <t>1914036400-1</t>
  </si>
  <si>
    <t>1893036400-7</t>
  </si>
  <si>
    <t xml:space="preserve">RSLT  </t>
  </si>
  <si>
    <t xml:space="preserve">RSLT </t>
  </si>
  <si>
    <t>02/23/18 - 03/26/18</t>
  </si>
  <si>
    <t>02/27/17 - 03/28/18</t>
  </si>
  <si>
    <t>03/01/18 /03/30/18</t>
  </si>
  <si>
    <t>03/05/18 - 04/03/18</t>
  </si>
  <si>
    <t>02/27/18 - 03/28/18</t>
  </si>
  <si>
    <t>02/21/18 - 03/23/18</t>
  </si>
  <si>
    <t>02/22/18 - 03/28/18</t>
  </si>
  <si>
    <t>APRIL 2018</t>
  </si>
  <si>
    <t>PYMT #10</t>
  </si>
  <si>
    <t>03/26/18 - 04/24/18</t>
  </si>
  <si>
    <t>03/30/18 /04/30/18</t>
  </si>
  <si>
    <t>03/28/18 - 04/26/18</t>
  </si>
  <si>
    <t>03/23/18 - 04/23/18</t>
  </si>
  <si>
    <t>EDSN-1</t>
  </si>
  <si>
    <t>EDSN -2</t>
  </si>
  <si>
    <t>EDSN-3</t>
  </si>
  <si>
    <t>04/03/18 - 05/02/18</t>
  </si>
  <si>
    <t>PYMT #11</t>
  </si>
  <si>
    <t>MAY 2018</t>
  </si>
  <si>
    <t>04/24/18 - 05/23/18</t>
  </si>
  <si>
    <t>04/26/17 - 05/25/18</t>
  </si>
  <si>
    <t>LAST MON.</t>
  </si>
  <si>
    <t>04/30/18 -05/30/18</t>
  </si>
  <si>
    <t>04/17/18 - 05/16/18</t>
  </si>
  <si>
    <t>04/26/18 - 05/25/18</t>
  </si>
  <si>
    <t>04/23/18 - 05/23/18</t>
  </si>
  <si>
    <t>4/26/18 - 05/25/18</t>
  </si>
  <si>
    <t>05/02/18 - 06/01/18</t>
  </si>
  <si>
    <t>PYMT #12</t>
  </si>
  <si>
    <t>05/16/18-06/15/18</t>
  </si>
  <si>
    <t>05/23/18-06/22/18</t>
  </si>
  <si>
    <t>05/25/18-06/26/18</t>
  </si>
  <si>
    <t>05/25/1/-06/26/18</t>
  </si>
  <si>
    <t>05/25/15-06/26/18</t>
  </si>
  <si>
    <t>05/25/18-06/16/18</t>
  </si>
  <si>
    <t>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</si>
</sst>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* #,##0_);_(* \(#,##0\);_(* &quot;-&quot;??_);_(@_)"/>
  </numFmts>
  <fonts count="8" x14ac:knownFonts="1">
    <font>
      <sz val="10"/>
      <name val="Arial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0">
    <xf numFmtId="0" fontId="0" fillId="0" borderId="0" xfId="0"/>
    <xf numFmtId="2" fontId="1" fillId="0" borderId="0" xfId="0" applyNumberFormat="1" applyFont="1"/>
    <xf numFmtId="0" fontId="2" fillId="0" borderId="0" xfId="0" applyFont="1"/>
    <xf numFmtId="43" fontId="2" fillId="0" borderId="0" xfId="1" applyFont="1"/>
    <xf numFmtId="0" fontId="2" fillId="4" borderId="0" xfId="0" applyFont="1" applyFill="1"/>
    <xf numFmtId="43" fontId="2" fillId="0" borderId="0" xfId="1" applyFont="1" applyFill="1"/>
    <xf numFmtId="2" fontId="2" fillId="0" borderId="0" xfId="0" applyNumberFormat="1" applyFont="1"/>
    <xf numFmtId="0" fontId="2" fillId="0" borderId="0" xfId="0" applyFont="1" applyFill="1"/>
    <xf numFmtId="0" fontId="2" fillId="3" borderId="0" xfId="0" applyFont="1" applyFill="1"/>
    <xf numFmtId="43" fontId="2" fillId="0" borderId="0" xfId="1" applyFont="1" applyAlignment="1">
      <alignment horizontal="center"/>
    </xf>
    <xf numFmtId="164" fontId="2" fillId="0" borderId="0" xfId="0" quotePrefix="1" applyNumberFormat="1" applyFont="1"/>
    <xf numFmtId="1" fontId="2" fillId="0" borderId="0" xfId="0" applyNumberFormat="1" applyFont="1"/>
    <xf numFmtId="4" fontId="2" fillId="0" borderId="0" xfId="0" applyNumberFormat="1" applyFont="1"/>
    <xf numFmtId="43" fontId="2" fillId="2" borderId="0" xfId="1" applyFont="1" applyFill="1"/>
    <xf numFmtId="43" fontId="2" fillId="0" borderId="0" xfId="0" applyNumberFormat="1" applyFont="1"/>
    <xf numFmtId="16" fontId="2" fillId="0" borderId="0" xfId="0" applyNumberFormat="1" applyFont="1"/>
    <xf numFmtId="165" fontId="2" fillId="0" borderId="0" xfId="1" applyNumberFormat="1" applyFont="1"/>
    <xf numFmtId="165" fontId="2" fillId="3" borderId="0" xfId="1" applyNumberFormat="1" applyFont="1" applyFill="1"/>
    <xf numFmtId="43" fontId="4" fillId="0" borderId="0" xfId="1" applyFont="1" applyFill="1"/>
    <xf numFmtId="43" fontId="2" fillId="0" borderId="0" xfId="1" applyNumberFormat="1" applyFont="1"/>
    <xf numFmtId="43" fontId="1" fillId="0" borderId="0" xfId="1" applyFont="1"/>
    <xf numFmtId="43" fontId="1" fillId="2" borderId="0" xfId="1" applyFont="1" applyFill="1"/>
    <xf numFmtId="0" fontId="4" fillId="0" borderId="0" xfId="0" applyFont="1"/>
    <xf numFmtId="43" fontId="4" fillId="0" borderId="0" xfId="1" applyFont="1"/>
    <xf numFmtId="0" fontId="5" fillId="0" borderId="0" xfId="0" applyFont="1"/>
    <xf numFmtId="0" fontId="5" fillId="4" borderId="0" xfId="0" applyFont="1" applyFill="1"/>
    <xf numFmtId="43" fontId="5" fillId="0" borderId="0" xfId="1" applyFont="1" applyFill="1"/>
    <xf numFmtId="0" fontId="2" fillId="0" borderId="0" xfId="0" quotePrefix="1" applyFont="1"/>
    <xf numFmtId="0" fontId="2" fillId="0" borderId="0" xfId="0" quotePrefix="1" applyFont="1" applyFill="1"/>
    <xf numFmtId="0" fontId="2" fillId="4" borderId="0" xfId="0" quotePrefix="1" applyFont="1" applyFill="1"/>
    <xf numFmtId="0" fontId="5" fillId="0" borderId="0" xfId="0" quotePrefix="1" applyFont="1" applyFill="1"/>
    <xf numFmtId="0" fontId="5" fillId="4" borderId="0" xfId="0" quotePrefix="1" applyFont="1" applyFill="1"/>
    <xf numFmtId="41" fontId="2" fillId="0" borderId="0" xfId="1" applyNumberFormat="1" applyFont="1"/>
    <xf numFmtId="41" fontId="5" fillId="0" borderId="0" xfId="1" applyNumberFormat="1" applyFont="1"/>
    <xf numFmtId="41" fontId="2" fillId="4" borderId="0" xfId="1" applyNumberFormat="1" applyFont="1" applyFill="1"/>
    <xf numFmtId="37" fontId="2" fillId="0" borderId="0" xfId="1" applyNumberFormat="1" applyFont="1"/>
    <xf numFmtId="37" fontId="2" fillId="0" borderId="0" xfId="0" applyNumberFormat="1" applyFont="1"/>
    <xf numFmtId="37" fontId="5" fillId="0" borderId="0" xfId="1" applyNumberFormat="1" applyFont="1"/>
    <xf numFmtId="37" fontId="4" fillId="0" borderId="0" xfId="0" applyNumberFormat="1" applyFont="1"/>
    <xf numFmtId="43" fontId="2" fillId="2" borderId="0" xfId="1" applyFont="1" applyFill="1" applyBorder="1"/>
    <xf numFmtId="43" fontId="2" fillId="0" borderId="0" xfId="1" applyFont="1" applyBorder="1"/>
    <xf numFmtId="43" fontId="2" fillId="0" borderId="1" xfId="1" applyNumberFormat="1" applyFont="1" applyBorder="1"/>
    <xf numFmtId="37" fontId="2" fillId="0" borderId="1" xfId="1" applyNumberFormat="1" applyFont="1" applyBorder="1"/>
    <xf numFmtId="41" fontId="2" fillId="0" borderId="1" xfId="1" applyNumberFormat="1" applyFont="1" applyBorder="1"/>
    <xf numFmtId="43" fontId="3" fillId="0" borderId="2" xfId="1" applyNumberFormat="1" applyFont="1" applyBorder="1"/>
    <xf numFmtId="0" fontId="4" fillId="0" borderId="0" xfId="0" quotePrefix="1" applyFont="1" applyFill="1"/>
    <xf numFmtId="0" fontId="4" fillId="0" borderId="0" xfId="0" quotePrefix="1" applyFont="1"/>
    <xf numFmtId="41" fontId="4" fillId="0" borderId="0" xfId="1" applyNumberFormat="1" applyFont="1"/>
    <xf numFmtId="0" fontId="4" fillId="0" borderId="0" xfId="0" applyFont="1" applyFill="1"/>
    <xf numFmtId="37" fontId="4" fillId="0" borderId="0" xfId="1" applyNumberFormat="1" applyFont="1"/>
    <xf numFmtId="4" fontId="4" fillId="0" borderId="0" xfId="0" applyNumberFormat="1" applyFont="1"/>
    <xf numFmtId="43" fontId="4" fillId="0" borderId="0" xfId="0" applyNumberFormat="1" applyFont="1"/>
    <xf numFmtId="2" fontId="4" fillId="0" borderId="0" xfId="0" applyNumberFormat="1" applyFont="1"/>
    <xf numFmtId="0" fontId="4" fillId="4" borderId="0" xfId="0" applyFont="1" applyFill="1"/>
    <xf numFmtId="0" fontId="4" fillId="4" borderId="0" xfId="0" quotePrefix="1" applyFont="1" applyFill="1"/>
    <xf numFmtId="165" fontId="2" fillId="0" borderId="1" xfId="1" applyNumberFormat="1" applyFont="1" applyBorder="1"/>
    <xf numFmtId="43" fontId="5" fillId="0" borderId="0" xfId="1" applyFont="1"/>
    <xf numFmtId="37" fontId="5" fillId="0" borderId="0" xfId="0" applyNumberFormat="1" applyFont="1"/>
    <xf numFmtId="0" fontId="5" fillId="0" borderId="0" xfId="0" quotePrefix="1" applyFont="1"/>
    <xf numFmtId="2" fontId="5" fillId="0" borderId="0" xfId="0" applyNumberFormat="1" applyFont="1"/>
    <xf numFmtId="0" fontId="5" fillId="3" borderId="0" xfId="0" applyFont="1" applyFill="1"/>
    <xf numFmtId="0" fontId="2" fillId="3" borderId="0" xfId="0" quotePrefix="1" applyFont="1" applyFill="1"/>
    <xf numFmtId="41" fontId="2" fillId="3" borderId="0" xfId="1" applyNumberFormat="1" applyFont="1" applyFill="1"/>
    <xf numFmtId="43" fontId="2" fillId="3" borderId="0" xfId="1" applyFont="1" applyFill="1"/>
    <xf numFmtId="0" fontId="5" fillId="3" borderId="0" xfId="0" quotePrefix="1" applyFont="1" applyFill="1"/>
    <xf numFmtId="41" fontId="5" fillId="3" borderId="0" xfId="1" applyNumberFormat="1" applyFont="1" applyFill="1"/>
    <xf numFmtId="43" fontId="5" fillId="3" borderId="0" xfId="1" applyFont="1" applyFill="1"/>
    <xf numFmtId="0" fontId="2" fillId="6" borderId="0" xfId="0" applyFont="1" applyFill="1"/>
    <xf numFmtId="0" fontId="2" fillId="6" borderId="0" xfId="0" quotePrefix="1" applyFont="1" applyFill="1"/>
    <xf numFmtId="0" fontId="2" fillId="7" borderId="0" xfId="0" applyFont="1" applyFill="1"/>
    <xf numFmtId="0" fontId="2" fillId="7" borderId="0" xfId="0" quotePrefix="1" applyFont="1" applyFill="1"/>
    <xf numFmtId="0" fontId="2" fillId="5" borderId="0" xfId="0" applyFont="1" applyFill="1"/>
    <xf numFmtId="0" fontId="2" fillId="5" borderId="0" xfId="0" quotePrefix="1" applyFont="1" applyFill="1"/>
    <xf numFmtId="41" fontId="2" fillId="6" borderId="0" xfId="1" applyNumberFormat="1" applyFont="1" applyFill="1"/>
    <xf numFmtId="43" fontId="2" fillId="6" borderId="0" xfId="1" applyFont="1" applyFill="1"/>
    <xf numFmtId="43" fontId="2" fillId="6" borderId="0" xfId="0" applyNumberFormat="1" applyFont="1" applyFill="1"/>
    <xf numFmtId="4" fontId="2" fillId="6" borderId="0" xfId="0" applyNumberFormat="1" applyFont="1" applyFill="1"/>
    <xf numFmtId="2" fontId="2" fillId="6" borderId="0" xfId="0" applyNumberFormat="1" applyFont="1" applyFill="1"/>
    <xf numFmtId="44" fontId="7" fillId="0" borderId="0" xfId="2" applyFont="1"/>
    <xf numFmtId="41" fontId="2" fillId="7" borderId="0" xfId="1" applyNumberFormat="1" applyFont="1" applyFill="1"/>
    <xf numFmtId="43" fontId="2" fillId="7" borderId="0" xfId="1" applyFont="1" applyFill="1"/>
    <xf numFmtId="41" fontId="2" fillId="5" borderId="0" xfId="1" applyNumberFormat="1" applyFont="1" applyFill="1"/>
    <xf numFmtId="43" fontId="2" fillId="5" borderId="0" xfId="1" applyFont="1" applyFill="1"/>
    <xf numFmtId="37" fontId="2" fillId="3" borderId="0" xfId="1" applyNumberFormat="1" applyFont="1" applyFill="1"/>
    <xf numFmtId="37" fontId="2" fillId="3" borderId="0" xfId="0" applyNumberFormat="1" applyFont="1" applyFill="1"/>
    <xf numFmtId="43" fontId="0" fillId="0" borderId="0" xfId="1" applyFont="1"/>
    <xf numFmtId="43" fontId="0" fillId="3" borderId="0" xfId="1" applyFont="1" applyFill="1"/>
    <xf numFmtId="43" fontId="2" fillId="3" borderId="0" xfId="0" applyNumberFormat="1" applyFont="1" applyFill="1"/>
    <xf numFmtId="4" fontId="2" fillId="3" borderId="0" xfId="0" applyNumberFormat="1" applyFont="1" applyFill="1"/>
    <xf numFmtId="2" fontId="2" fillId="3" borderId="0" xfId="0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62"/>
  <sheetViews>
    <sheetView topLeftCell="A22" workbookViewId="0">
      <selection activeCell="B22" sqref="B22"/>
    </sheetView>
  </sheetViews>
  <sheetFormatPr baseColWidth="10" defaultColWidth="9.1640625" defaultRowHeight="13" x14ac:dyDescent="0.15"/>
  <cols>
    <col min="1" max="1" width="25.6640625" style="2" bestFit="1" customWidth="1"/>
    <col min="2" max="2" width="15.5" style="2" customWidth="1"/>
    <col min="3" max="3" width="5.1640625" style="2" customWidth="1"/>
    <col min="4" max="4" width="17.33203125" style="2" bestFit="1" customWidth="1"/>
    <col min="5" max="5" width="10.33203125" style="16" bestFit="1" customWidth="1"/>
    <col min="6" max="6" width="10.5" style="2" customWidth="1"/>
    <col min="7" max="7" width="11.33203125" style="2" customWidth="1"/>
    <col min="8" max="8" width="11" style="3" customWidth="1"/>
    <col min="9" max="9" width="9.1640625" style="2"/>
    <col min="10" max="10" width="10.33203125" style="2" bestFit="1" customWidth="1"/>
    <col min="11" max="11" width="35.5" style="2" customWidth="1"/>
    <col min="12" max="12" width="18.83203125" style="2" customWidth="1"/>
    <col min="13" max="13" width="13.5" style="2" customWidth="1"/>
    <col min="14" max="14" width="5.1640625" style="2" customWidth="1"/>
    <col min="15" max="16" width="10" style="2" customWidth="1"/>
    <col min="17" max="17" width="10" style="3" customWidth="1"/>
    <col min="18" max="18" width="11.6640625" style="2" customWidth="1"/>
    <col min="19" max="19" width="12" style="2" customWidth="1"/>
    <col min="20" max="21" width="12.33203125" style="2" customWidth="1"/>
    <col min="22" max="22" width="12.33203125" style="3" customWidth="1"/>
    <col min="23" max="23" width="12.33203125" style="5" customWidth="1"/>
    <col min="24" max="24" width="12.33203125" style="3" customWidth="1"/>
    <col min="25" max="26" width="12.33203125" style="5" customWidth="1"/>
    <col min="27" max="27" width="13.83203125" style="3" customWidth="1"/>
    <col min="28" max="28" width="10.33203125" style="2" bestFit="1" customWidth="1"/>
    <col min="29" max="29" width="9.1640625" style="2"/>
    <col min="30" max="30" width="10.33203125" style="2" bestFit="1" customWidth="1"/>
    <col min="31" max="16384" width="9.1640625" style="2"/>
  </cols>
  <sheetData>
    <row r="1" spans="1:60" x14ac:dyDescent="0.15">
      <c r="A1" s="2" t="s">
        <v>1</v>
      </c>
      <c r="L1" s="2" t="s">
        <v>1</v>
      </c>
      <c r="X1" s="5"/>
    </row>
    <row r="2" spans="1:60" x14ac:dyDescent="0.15">
      <c r="A2" s="2" t="s">
        <v>2</v>
      </c>
      <c r="D2" s="8"/>
      <c r="E2" s="17"/>
      <c r="L2" s="2" t="s">
        <v>2</v>
      </c>
      <c r="X2" s="5"/>
    </row>
    <row r="3" spans="1:60" x14ac:dyDescent="0.15">
      <c r="A3" s="2" t="s">
        <v>3</v>
      </c>
      <c r="L3" s="2" t="s">
        <v>3</v>
      </c>
      <c r="X3" s="5"/>
    </row>
    <row r="4" spans="1:60" x14ac:dyDescent="0.15">
      <c r="A4" s="2" t="s">
        <v>79</v>
      </c>
      <c r="L4" s="2" t="s">
        <v>4</v>
      </c>
      <c r="X4" s="5"/>
    </row>
    <row r="5" spans="1:60" x14ac:dyDescent="0.15">
      <c r="X5" s="5"/>
    </row>
    <row r="6" spans="1:60" x14ac:dyDescent="0.15">
      <c r="A6" s="2" t="s">
        <v>5</v>
      </c>
      <c r="L6" s="2" t="s">
        <v>5</v>
      </c>
      <c r="X6" s="5"/>
    </row>
    <row r="7" spans="1:60" x14ac:dyDescent="0.15">
      <c r="A7" s="2" t="s">
        <v>78</v>
      </c>
      <c r="H7" s="9"/>
      <c r="L7" s="2" t="str">
        <f>A7</f>
        <v>F/Y 2017/2018</v>
      </c>
      <c r="X7" s="5"/>
      <c r="AB7" s="16" t="s">
        <v>28</v>
      </c>
      <c r="AC7" s="16" t="s">
        <v>28</v>
      </c>
      <c r="AD7" s="16" t="s">
        <v>28</v>
      </c>
      <c r="AE7" s="16" t="s">
        <v>28</v>
      </c>
      <c r="AF7" s="16" t="s">
        <v>28</v>
      </c>
      <c r="AG7" s="16" t="s">
        <v>28</v>
      </c>
      <c r="AH7" s="16" t="s">
        <v>28</v>
      </c>
      <c r="AI7" s="16" t="s">
        <v>28</v>
      </c>
      <c r="AJ7" s="16" t="s">
        <v>28</v>
      </c>
      <c r="AK7" s="16" t="s">
        <v>28</v>
      </c>
      <c r="AL7" s="16" t="s">
        <v>28</v>
      </c>
      <c r="AM7" s="16" t="s">
        <v>28</v>
      </c>
    </row>
    <row r="8" spans="1:60" x14ac:dyDescent="0.15">
      <c r="A8" s="10" t="s">
        <v>236</v>
      </c>
      <c r="E8" s="16" t="s">
        <v>28</v>
      </c>
      <c r="F8" s="2" t="s">
        <v>28</v>
      </c>
      <c r="G8" s="2" t="s">
        <v>29</v>
      </c>
      <c r="H8" s="3" t="s">
        <v>246</v>
      </c>
      <c r="I8" s="2" t="s">
        <v>32</v>
      </c>
      <c r="J8" s="2" t="s">
        <v>34</v>
      </c>
      <c r="L8" s="10" t="str">
        <f>A8</f>
        <v>MAY 2018</v>
      </c>
      <c r="O8" s="2" t="s">
        <v>81</v>
      </c>
      <c r="P8" s="2" t="s">
        <v>82</v>
      </c>
      <c r="Q8" s="3" t="s">
        <v>83</v>
      </c>
      <c r="R8" s="2" t="s">
        <v>84</v>
      </c>
      <c r="S8" s="2" t="s">
        <v>85</v>
      </c>
      <c r="T8" s="2" t="s">
        <v>86</v>
      </c>
      <c r="U8" s="2" t="s">
        <v>87</v>
      </c>
      <c r="V8" s="3" t="s">
        <v>88</v>
      </c>
      <c r="W8" s="5" t="s">
        <v>89</v>
      </c>
      <c r="X8" s="5" t="s">
        <v>90</v>
      </c>
      <c r="Y8" s="5" t="s">
        <v>91</v>
      </c>
      <c r="Z8" s="5" t="s">
        <v>92</v>
      </c>
      <c r="AB8" s="2" t="s">
        <v>81</v>
      </c>
      <c r="AC8" s="2" t="s">
        <v>82</v>
      </c>
      <c r="AD8" s="3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3" t="s">
        <v>88</v>
      </c>
      <c r="AJ8" s="5" t="s">
        <v>89</v>
      </c>
      <c r="AK8" s="5" t="s">
        <v>90</v>
      </c>
      <c r="AL8" s="5" t="s">
        <v>91</v>
      </c>
      <c r="AM8" s="5" t="s">
        <v>92</v>
      </c>
    </row>
    <row r="9" spans="1:60" x14ac:dyDescent="0.15">
      <c r="B9" s="2" t="s">
        <v>6</v>
      </c>
      <c r="C9" s="2" t="s">
        <v>26</v>
      </c>
      <c r="D9" s="2" t="s">
        <v>69</v>
      </c>
      <c r="E9" s="16" t="s">
        <v>27</v>
      </c>
      <c r="F9" s="2" t="s">
        <v>239</v>
      </c>
      <c r="G9" s="2" t="s">
        <v>30</v>
      </c>
      <c r="H9" s="3" t="s">
        <v>31</v>
      </c>
      <c r="I9" s="2" t="s">
        <v>33</v>
      </c>
      <c r="J9" s="2" t="s">
        <v>35</v>
      </c>
      <c r="K9" s="2" t="s">
        <v>36</v>
      </c>
      <c r="M9" s="2" t="s">
        <v>6</v>
      </c>
      <c r="N9" s="2" t="s">
        <v>26</v>
      </c>
      <c r="O9" s="2" t="s">
        <v>40</v>
      </c>
      <c r="P9" s="2" t="s">
        <v>41</v>
      </c>
      <c r="Q9" s="3" t="s">
        <v>42</v>
      </c>
      <c r="R9" s="2" t="s">
        <v>43</v>
      </c>
      <c r="S9" s="2" t="s">
        <v>44</v>
      </c>
      <c r="T9" s="2" t="s">
        <v>45</v>
      </c>
      <c r="U9" s="2" t="s">
        <v>46</v>
      </c>
      <c r="V9" s="3" t="s">
        <v>47</v>
      </c>
      <c r="W9" s="5" t="s">
        <v>48</v>
      </c>
      <c r="X9" s="5" t="s">
        <v>49</v>
      </c>
      <c r="Y9" s="5" t="s">
        <v>50</v>
      </c>
      <c r="Z9" s="5" t="s">
        <v>51</v>
      </c>
      <c r="AA9" s="13" t="s">
        <v>35</v>
      </c>
      <c r="AB9" s="2" t="s">
        <v>40</v>
      </c>
      <c r="AC9" s="2" t="s">
        <v>41</v>
      </c>
      <c r="AD9" s="3" t="s">
        <v>42</v>
      </c>
      <c r="AE9" s="2" t="s">
        <v>43</v>
      </c>
      <c r="AF9" s="2" t="s">
        <v>44</v>
      </c>
      <c r="AG9" s="2" t="s">
        <v>45</v>
      </c>
      <c r="AH9" s="2" t="s">
        <v>46</v>
      </c>
      <c r="AI9" s="3" t="s">
        <v>47</v>
      </c>
      <c r="AJ9" s="5" t="s">
        <v>48</v>
      </c>
      <c r="AK9" s="5" t="s">
        <v>49</v>
      </c>
      <c r="AL9" s="5" t="s">
        <v>50</v>
      </c>
      <c r="AM9" s="5" t="s">
        <v>51</v>
      </c>
      <c r="AN9" s="13" t="s">
        <v>35</v>
      </c>
    </row>
    <row r="10" spans="1:60" x14ac:dyDescent="0.15">
      <c r="A10" s="2" t="s">
        <v>231</v>
      </c>
      <c r="B10" s="28" t="s">
        <v>116</v>
      </c>
      <c r="C10" s="2">
        <v>1</v>
      </c>
      <c r="D10" s="2" t="s">
        <v>73</v>
      </c>
      <c r="E10" s="32">
        <v>0</v>
      </c>
      <c r="F10" s="32">
        <v>0</v>
      </c>
      <c r="G10" s="32">
        <f t="shared" ref="G10:G41" si="0">E10-F10</f>
        <v>0</v>
      </c>
      <c r="H10" s="5">
        <v>0</v>
      </c>
      <c r="L10" s="2" t="s">
        <v>7</v>
      </c>
      <c r="M10" s="11">
        <v>1693036900</v>
      </c>
      <c r="N10" s="2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3">
        <f t="shared" ref="AA10:AA41" si="1">SUM(O10:Z10)</f>
        <v>0</v>
      </c>
      <c r="AB10" s="3">
        <v>0</v>
      </c>
    </row>
    <row r="11" spans="1:60" x14ac:dyDescent="0.15">
      <c r="A11" s="4" t="s">
        <v>232</v>
      </c>
      <c r="B11" s="29" t="s">
        <v>117</v>
      </c>
      <c r="C11" s="4">
        <v>4</v>
      </c>
      <c r="D11" s="4" t="s">
        <v>72</v>
      </c>
      <c r="E11" s="32">
        <v>0</v>
      </c>
      <c r="F11" s="32">
        <v>0</v>
      </c>
      <c r="G11" s="32">
        <f t="shared" si="0"/>
        <v>0</v>
      </c>
      <c r="H11" s="5"/>
      <c r="L11" s="2" t="s">
        <v>7</v>
      </c>
      <c r="M11" s="2">
        <v>1714036900</v>
      </c>
      <c r="N11" s="2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3">
        <f t="shared" si="1"/>
        <v>0</v>
      </c>
      <c r="AB11" s="3">
        <v>0</v>
      </c>
    </row>
    <row r="12" spans="1:60" x14ac:dyDescent="0.15">
      <c r="A12" s="67" t="s">
        <v>233</v>
      </c>
      <c r="B12" s="68" t="s">
        <v>111</v>
      </c>
      <c r="C12" s="67">
        <v>1</v>
      </c>
      <c r="D12" s="68" t="s">
        <v>249</v>
      </c>
      <c r="E12" s="73">
        <v>847</v>
      </c>
      <c r="F12" s="73">
        <v>80</v>
      </c>
      <c r="G12" s="73">
        <f>E12-F12</f>
        <v>767</v>
      </c>
      <c r="H12" s="74">
        <v>628.47</v>
      </c>
      <c r="I12" s="67"/>
      <c r="J12" s="67"/>
      <c r="K12" s="67"/>
      <c r="L12" s="67" t="str">
        <f>A12</f>
        <v>EDSN-3</v>
      </c>
      <c r="M12" s="67">
        <v>1444770742</v>
      </c>
      <c r="N12" s="67">
        <v>1</v>
      </c>
      <c r="O12" s="74">
        <v>63.16</v>
      </c>
      <c r="P12" s="74">
        <v>50.76</v>
      </c>
      <c r="Q12" s="74">
        <v>87.04</v>
      </c>
      <c r="R12" s="74">
        <v>103.91</v>
      </c>
      <c r="S12" s="74">
        <v>98.17</v>
      </c>
      <c r="T12" s="74">
        <v>680.2</v>
      </c>
      <c r="U12" s="74">
        <v>923.21</v>
      </c>
      <c r="V12" s="74">
        <v>1034.67</v>
      </c>
      <c r="W12" s="74">
        <v>1011.32</v>
      </c>
      <c r="X12" s="74">
        <v>852.01</v>
      </c>
      <c r="Y12" s="74">
        <v>884.65</v>
      </c>
      <c r="Z12" s="74">
        <v>628.47</v>
      </c>
      <c r="AA12" s="74">
        <f t="shared" si="1"/>
        <v>6417.57</v>
      </c>
      <c r="AB12" s="35">
        <v>51</v>
      </c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</row>
    <row r="13" spans="1:60" x14ac:dyDescent="0.15">
      <c r="A13" s="67" t="s">
        <v>53</v>
      </c>
      <c r="B13" s="68" t="s">
        <v>97</v>
      </c>
      <c r="C13" s="67">
        <v>2</v>
      </c>
      <c r="D13" s="68" t="s">
        <v>249</v>
      </c>
      <c r="E13" s="73">
        <v>0</v>
      </c>
      <c r="F13" s="73">
        <v>0</v>
      </c>
      <c r="G13" s="73">
        <f t="shared" si="0"/>
        <v>0</v>
      </c>
      <c r="H13" s="74">
        <v>15.78</v>
      </c>
      <c r="I13" s="67"/>
      <c r="J13" s="67"/>
      <c r="K13" s="67"/>
      <c r="L13" s="67" t="s">
        <v>8</v>
      </c>
      <c r="M13" s="67">
        <v>314038900</v>
      </c>
      <c r="N13" s="67">
        <v>2</v>
      </c>
      <c r="O13" s="74">
        <v>14.79</v>
      </c>
      <c r="P13" s="74">
        <v>14.3</v>
      </c>
      <c r="Q13" s="74">
        <v>15.78</v>
      </c>
      <c r="R13" s="74">
        <v>21.21</v>
      </c>
      <c r="S13" s="74">
        <v>18.07</v>
      </c>
      <c r="T13" s="74">
        <v>34.340000000000003</v>
      </c>
      <c r="U13" s="74">
        <v>31.62</v>
      </c>
      <c r="V13" s="74">
        <v>43.68</v>
      </c>
      <c r="W13" s="74">
        <v>57.61</v>
      </c>
      <c r="X13" s="74">
        <v>43.61</v>
      </c>
      <c r="Y13" s="74">
        <v>14.3</v>
      </c>
      <c r="Z13" s="74">
        <v>15.78</v>
      </c>
      <c r="AA13" s="74">
        <f t="shared" si="1"/>
        <v>325.09000000000003</v>
      </c>
      <c r="AB13" s="35">
        <v>0</v>
      </c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</row>
    <row r="14" spans="1:60" x14ac:dyDescent="0.15">
      <c r="A14" s="67" t="s">
        <v>53</v>
      </c>
      <c r="B14" s="68" t="s">
        <v>98</v>
      </c>
      <c r="C14" s="67">
        <v>2</v>
      </c>
      <c r="D14" s="68" t="s">
        <v>249</v>
      </c>
      <c r="E14" s="73">
        <v>168</v>
      </c>
      <c r="F14" s="73">
        <v>281</v>
      </c>
      <c r="G14" s="73">
        <f t="shared" si="0"/>
        <v>-113</v>
      </c>
      <c r="H14" s="74">
        <v>166.26</v>
      </c>
      <c r="I14" s="67"/>
      <c r="J14" s="67"/>
      <c r="K14" s="67"/>
      <c r="L14" s="67" t="s">
        <v>8</v>
      </c>
      <c r="M14" s="67">
        <v>335038900</v>
      </c>
      <c r="N14" s="67">
        <v>2</v>
      </c>
      <c r="O14" s="74">
        <v>91.34</v>
      </c>
      <c r="P14" s="74">
        <v>56.4</v>
      </c>
      <c r="Q14" s="74">
        <v>78</v>
      </c>
      <c r="R14" s="74">
        <v>112.11</v>
      </c>
      <c r="S14" s="74">
        <v>182.77</v>
      </c>
      <c r="T14" s="74">
        <v>420.69</v>
      </c>
      <c r="U14" s="74">
        <v>478.24</v>
      </c>
      <c r="V14" s="74">
        <v>538.52</v>
      </c>
      <c r="W14" s="74">
        <v>484.52</v>
      </c>
      <c r="X14" s="74">
        <v>265.73</v>
      </c>
      <c r="Y14" s="74">
        <v>233.83</v>
      </c>
      <c r="Z14" s="74">
        <v>166.26</v>
      </c>
      <c r="AA14" s="74">
        <f t="shared" si="1"/>
        <v>3108.41</v>
      </c>
      <c r="AB14" s="35">
        <v>8</v>
      </c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</row>
    <row r="15" spans="1:60" x14ac:dyDescent="0.15">
      <c r="A15" s="8" t="s">
        <v>9</v>
      </c>
      <c r="B15" s="61" t="s">
        <v>118</v>
      </c>
      <c r="C15" s="8">
        <v>4</v>
      </c>
      <c r="D15" s="61" t="s">
        <v>249</v>
      </c>
      <c r="E15" s="62">
        <v>48</v>
      </c>
      <c r="F15" s="62">
        <v>43</v>
      </c>
      <c r="G15" s="62">
        <f t="shared" si="0"/>
        <v>5</v>
      </c>
      <c r="H15" s="63">
        <v>58.78</v>
      </c>
      <c r="I15" s="8"/>
      <c r="J15" s="8"/>
      <c r="K15" s="8"/>
      <c r="L15" s="8" t="s">
        <v>9</v>
      </c>
      <c r="M15" s="8">
        <v>204046000</v>
      </c>
      <c r="N15" s="8">
        <v>3</v>
      </c>
      <c r="O15" s="63">
        <v>2613.29</v>
      </c>
      <c r="P15" s="63">
        <v>39.54</v>
      </c>
      <c r="Q15" s="63">
        <v>59.43</v>
      </c>
      <c r="R15" s="63">
        <v>58.2</v>
      </c>
      <c r="S15" s="63">
        <v>84.67</v>
      </c>
      <c r="T15" s="63">
        <v>600.14</v>
      </c>
      <c r="U15" s="63">
        <v>394.17</v>
      </c>
      <c r="V15" s="63">
        <v>553.94000000000005</v>
      </c>
      <c r="W15" s="63">
        <v>643.66999999999996</v>
      </c>
      <c r="X15" s="63">
        <v>199.35</v>
      </c>
      <c r="Y15" s="63">
        <v>194.58</v>
      </c>
      <c r="Z15" s="63">
        <v>58.78</v>
      </c>
      <c r="AA15" s="63">
        <f t="shared" si="1"/>
        <v>5499.7599999999993</v>
      </c>
      <c r="AB15" s="35">
        <v>0</v>
      </c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</row>
    <row r="16" spans="1:60" x14ac:dyDescent="0.15">
      <c r="A16" s="67" t="s">
        <v>10</v>
      </c>
      <c r="B16" s="68" t="s">
        <v>101</v>
      </c>
      <c r="C16" s="67">
        <v>4</v>
      </c>
      <c r="D16" s="68" t="s">
        <v>249</v>
      </c>
      <c r="E16" s="73">
        <v>17</v>
      </c>
      <c r="F16" s="73">
        <v>26</v>
      </c>
      <c r="G16" s="73">
        <f t="shared" si="0"/>
        <v>-9</v>
      </c>
      <c r="H16" s="74">
        <v>31.01</v>
      </c>
      <c r="I16" s="67"/>
      <c r="J16" s="67"/>
      <c r="K16" s="67"/>
      <c r="L16" s="67" t="s">
        <v>10</v>
      </c>
      <c r="M16" s="67">
        <v>880042100</v>
      </c>
      <c r="N16" s="67">
        <v>4</v>
      </c>
      <c r="O16" s="74">
        <v>28.05</v>
      </c>
      <c r="P16" s="74">
        <v>24.64</v>
      </c>
      <c r="Q16" s="74">
        <v>44.36</v>
      </c>
      <c r="R16" s="74">
        <v>54.42</v>
      </c>
      <c r="S16" s="74">
        <v>45.97</v>
      </c>
      <c r="T16" s="74">
        <v>45.5</v>
      </c>
      <c r="U16" s="74">
        <v>35.26</v>
      </c>
      <c r="V16" s="74">
        <v>54.09</v>
      </c>
      <c r="W16" s="74">
        <v>47.68</v>
      </c>
      <c r="X16" s="74">
        <v>36.9</v>
      </c>
      <c r="Y16" s="74">
        <v>47.78</v>
      </c>
      <c r="Z16" s="74">
        <v>31.01</v>
      </c>
      <c r="AA16" s="74">
        <f t="shared" si="1"/>
        <v>495.65999999999997</v>
      </c>
      <c r="AB16" s="35">
        <v>14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</row>
    <row r="17" spans="1:60" x14ac:dyDescent="0.15">
      <c r="A17" s="67" t="s">
        <v>10</v>
      </c>
      <c r="B17" s="68" t="s">
        <v>102</v>
      </c>
      <c r="C17" s="67">
        <v>4</v>
      </c>
      <c r="D17" s="68" t="s">
        <v>249</v>
      </c>
      <c r="E17" s="73">
        <v>10</v>
      </c>
      <c r="F17" s="73">
        <v>9</v>
      </c>
      <c r="G17" s="73">
        <f t="shared" si="0"/>
        <v>1</v>
      </c>
      <c r="H17" s="74">
        <v>24.74</v>
      </c>
      <c r="I17" s="67"/>
      <c r="J17" s="67"/>
      <c r="K17" s="67"/>
      <c r="L17" s="67" t="s">
        <v>10</v>
      </c>
      <c r="M17" s="67">
        <v>901042100</v>
      </c>
      <c r="N17" s="67">
        <v>4</v>
      </c>
      <c r="O17" s="74">
        <v>20.48</v>
      </c>
      <c r="P17" s="74">
        <v>17.16</v>
      </c>
      <c r="Q17" s="74">
        <v>24.96</v>
      </c>
      <c r="R17" s="74">
        <v>32.67</v>
      </c>
      <c r="S17" s="74">
        <v>91.87</v>
      </c>
      <c r="T17" s="74">
        <v>342.02</v>
      </c>
      <c r="U17" s="74">
        <v>148.22999999999999</v>
      </c>
      <c r="V17" s="74">
        <v>490.86</v>
      </c>
      <c r="W17" s="74">
        <v>506.22</v>
      </c>
      <c r="X17" s="74">
        <v>195.16</v>
      </c>
      <c r="Y17" s="74">
        <v>92.42</v>
      </c>
      <c r="Z17" s="74">
        <v>0</v>
      </c>
      <c r="AA17" s="74">
        <f t="shared" si="1"/>
        <v>1962.0500000000002</v>
      </c>
      <c r="AB17" s="35">
        <v>6</v>
      </c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</row>
    <row r="18" spans="1:60" x14ac:dyDescent="0.15">
      <c r="A18" s="67" t="s">
        <v>58</v>
      </c>
      <c r="B18" s="68" t="s">
        <v>112</v>
      </c>
      <c r="C18" s="67">
        <v>16</v>
      </c>
      <c r="D18" s="68" t="s">
        <v>249</v>
      </c>
      <c r="E18" s="73">
        <v>40</v>
      </c>
      <c r="F18" s="73">
        <v>61</v>
      </c>
      <c r="G18" s="73">
        <f t="shared" si="0"/>
        <v>-21</v>
      </c>
      <c r="H18" s="74">
        <v>56.78</v>
      </c>
      <c r="I18" s="67"/>
      <c r="J18" s="67"/>
      <c r="K18" s="67"/>
      <c r="L18" s="67" t="s">
        <v>11</v>
      </c>
      <c r="M18" s="67">
        <v>1532983611</v>
      </c>
      <c r="N18" s="67">
        <v>16</v>
      </c>
      <c r="O18" s="74">
        <v>35.01</v>
      </c>
      <c r="P18" s="74">
        <v>34.229999999999997</v>
      </c>
      <c r="Q18" s="74">
        <v>71.13</v>
      </c>
      <c r="R18" s="74">
        <v>75.680000000000007</v>
      </c>
      <c r="S18" s="74">
        <v>90.16</v>
      </c>
      <c r="T18" s="74">
        <v>228.2</v>
      </c>
      <c r="U18" s="74">
        <v>261.26</v>
      </c>
      <c r="V18" s="74">
        <v>378.07</v>
      </c>
      <c r="W18" s="74">
        <v>334.03</v>
      </c>
      <c r="X18" s="74">
        <v>94.94</v>
      </c>
      <c r="Y18" s="74">
        <v>107.33</v>
      </c>
      <c r="Z18" s="74">
        <v>56.78</v>
      </c>
      <c r="AA18" s="74">
        <f t="shared" si="1"/>
        <v>1766.82</v>
      </c>
      <c r="AB18" s="35">
        <v>17</v>
      </c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</row>
    <row r="19" spans="1:60" x14ac:dyDescent="0.15">
      <c r="A19" s="67" t="s">
        <v>56</v>
      </c>
      <c r="B19" s="68" t="s">
        <v>113</v>
      </c>
      <c r="C19" s="67">
        <v>6</v>
      </c>
      <c r="D19" s="68" t="s">
        <v>242</v>
      </c>
      <c r="E19" s="73">
        <v>94</v>
      </c>
      <c r="F19" s="73">
        <v>94</v>
      </c>
      <c r="G19" s="73">
        <f t="shared" si="0"/>
        <v>0</v>
      </c>
      <c r="H19" s="74">
        <v>99.98</v>
      </c>
      <c r="I19" s="67"/>
      <c r="J19" s="67"/>
      <c r="K19" s="67"/>
      <c r="L19" s="67" t="s">
        <v>12</v>
      </c>
      <c r="M19" s="67">
        <v>1635048500</v>
      </c>
      <c r="N19" s="67">
        <v>6</v>
      </c>
      <c r="O19" s="74">
        <v>35.61</v>
      </c>
      <c r="P19" s="74">
        <v>65.7</v>
      </c>
      <c r="Q19" s="74">
        <v>60.04</v>
      </c>
      <c r="R19" s="74">
        <v>71.510000000000005</v>
      </c>
      <c r="S19" s="74">
        <v>126.47</v>
      </c>
      <c r="T19" s="74">
        <v>515.9</v>
      </c>
      <c r="U19" s="74">
        <v>668.95</v>
      </c>
      <c r="V19" s="74">
        <v>862.28</v>
      </c>
      <c r="W19" s="74">
        <v>1049.47</v>
      </c>
      <c r="X19" s="74">
        <v>396.15</v>
      </c>
      <c r="Y19" s="74">
        <v>294.63</v>
      </c>
      <c r="Z19" s="74">
        <v>99.98</v>
      </c>
      <c r="AA19" s="74">
        <f t="shared" si="1"/>
        <v>4246.6899999999996</v>
      </c>
      <c r="AB19" s="35">
        <v>21</v>
      </c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</row>
    <row r="20" spans="1:60" s="22" customFormat="1" x14ac:dyDescent="0.15">
      <c r="A20" s="60" t="s">
        <v>216</v>
      </c>
      <c r="B20" s="64" t="s">
        <v>214</v>
      </c>
      <c r="C20" s="60">
        <v>7</v>
      </c>
      <c r="D20" s="60" t="s">
        <v>241</v>
      </c>
      <c r="E20" s="65">
        <v>1</v>
      </c>
      <c r="F20" s="65">
        <v>11</v>
      </c>
      <c r="G20" s="65">
        <f t="shared" si="0"/>
        <v>-10</v>
      </c>
      <c r="H20" s="66">
        <v>15.67</v>
      </c>
      <c r="I20" s="60"/>
      <c r="J20" s="60"/>
      <c r="K20" s="8" t="s">
        <v>37</v>
      </c>
      <c r="L20" s="60" t="s">
        <v>13</v>
      </c>
      <c r="M20" s="60">
        <v>1914036400</v>
      </c>
      <c r="N20" s="60">
        <v>7</v>
      </c>
      <c r="O20" s="66">
        <v>52.95</v>
      </c>
      <c r="P20" s="66">
        <v>15.23</v>
      </c>
      <c r="Q20" s="66">
        <v>14.79</v>
      </c>
      <c r="R20" s="66">
        <v>30.1</v>
      </c>
      <c r="S20" s="66">
        <v>1.48</v>
      </c>
      <c r="T20" s="66">
        <v>23.03</v>
      </c>
      <c r="U20" s="66">
        <v>153.41</v>
      </c>
      <c r="V20" s="66">
        <v>60.08</v>
      </c>
      <c r="W20" s="66">
        <v>256</v>
      </c>
      <c r="X20" s="66">
        <v>52.17</v>
      </c>
      <c r="Y20" s="66">
        <v>20.239999999999998</v>
      </c>
      <c r="Z20" s="66">
        <v>15.61</v>
      </c>
      <c r="AA20" s="66">
        <f>SUM(O20:Z20)</f>
        <v>695.08999999999992</v>
      </c>
      <c r="AB20" s="37">
        <v>39</v>
      </c>
      <c r="AC20" s="57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</row>
    <row r="21" spans="1:60" s="22" customFormat="1" x14ac:dyDescent="0.15">
      <c r="A21" s="60" t="s">
        <v>217</v>
      </c>
      <c r="B21" s="64" t="s">
        <v>215</v>
      </c>
      <c r="C21" s="60">
        <v>7</v>
      </c>
      <c r="D21" s="60" t="s">
        <v>247</v>
      </c>
      <c r="E21" s="65">
        <v>89</v>
      </c>
      <c r="F21" s="65">
        <v>49</v>
      </c>
      <c r="G21" s="65">
        <f t="shared" si="0"/>
        <v>40</v>
      </c>
      <c r="H21" s="66">
        <v>93.39</v>
      </c>
      <c r="I21" s="60"/>
      <c r="J21" s="60"/>
      <c r="K21" s="8" t="s">
        <v>37</v>
      </c>
      <c r="L21" s="60" t="s">
        <v>13</v>
      </c>
      <c r="M21" s="60">
        <v>1893036400</v>
      </c>
      <c r="N21" s="60">
        <v>7</v>
      </c>
      <c r="O21" s="66">
        <v>34.85</v>
      </c>
      <c r="P21" s="66">
        <v>26.47</v>
      </c>
      <c r="Q21" s="66">
        <v>59.3</v>
      </c>
      <c r="R21" s="66">
        <v>63.94</v>
      </c>
      <c r="S21" s="66">
        <v>77.510000000000005</v>
      </c>
      <c r="T21" s="66">
        <v>135.82</v>
      </c>
      <c r="U21" s="66">
        <v>423.94</v>
      </c>
      <c r="V21" s="66">
        <v>235.49</v>
      </c>
      <c r="W21" s="66">
        <v>624.36</v>
      </c>
      <c r="X21" s="66">
        <v>275.87</v>
      </c>
      <c r="Y21" s="66">
        <v>215.33</v>
      </c>
      <c r="Z21" s="66">
        <v>93.39</v>
      </c>
      <c r="AA21" s="66">
        <f t="shared" si="1"/>
        <v>2266.2699999999995</v>
      </c>
      <c r="AB21" s="37">
        <v>20</v>
      </c>
      <c r="AC21" s="57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</row>
    <row r="22" spans="1:60" x14ac:dyDescent="0.15">
      <c r="A22" s="71" t="s">
        <v>61</v>
      </c>
      <c r="B22" s="72" t="s">
        <v>121</v>
      </c>
      <c r="C22" s="71">
        <v>6</v>
      </c>
      <c r="D22" s="72" t="s">
        <v>245</v>
      </c>
      <c r="E22" s="81">
        <v>54</v>
      </c>
      <c r="F22" s="81">
        <v>49</v>
      </c>
      <c r="G22" s="81">
        <f t="shared" si="0"/>
        <v>5</v>
      </c>
      <c r="H22" s="82">
        <v>68.33</v>
      </c>
      <c r="I22" s="71"/>
      <c r="J22" s="71"/>
      <c r="K22" s="71"/>
      <c r="L22" s="71" t="s">
        <v>14</v>
      </c>
      <c r="M22" s="71">
        <v>705035367</v>
      </c>
      <c r="N22" s="71">
        <v>6</v>
      </c>
      <c r="O22" s="82">
        <v>312.86</v>
      </c>
      <c r="P22" s="82">
        <v>18.05</v>
      </c>
      <c r="Q22" s="82">
        <v>36.86</v>
      </c>
      <c r="R22" s="82">
        <v>52.75</v>
      </c>
      <c r="S22" s="82">
        <v>127.88</v>
      </c>
      <c r="T22" s="82">
        <v>319.22000000000003</v>
      </c>
      <c r="U22" s="82">
        <v>368</v>
      </c>
      <c r="V22" s="82">
        <v>589.96</v>
      </c>
      <c r="W22" s="82">
        <v>373.76</v>
      </c>
      <c r="X22" s="82">
        <v>227.68</v>
      </c>
      <c r="Y22" s="82">
        <v>178.16</v>
      </c>
      <c r="Z22" s="82">
        <v>68.33</v>
      </c>
      <c r="AA22" s="82">
        <f>SUM(O22:Z22)</f>
        <v>2673.5099999999998</v>
      </c>
      <c r="AB22" s="32">
        <v>270</v>
      </c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</row>
    <row r="23" spans="1:60" x14ac:dyDescent="0.15">
      <c r="A23" s="69" t="s">
        <v>64</v>
      </c>
      <c r="B23" s="70" t="s">
        <v>122</v>
      </c>
      <c r="C23" s="69">
        <v>5</v>
      </c>
      <c r="D23" s="69" t="s">
        <v>240</v>
      </c>
      <c r="E23" s="79">
        <v>25</v>
      </c>
      <c r="F23" s="79">
        <v>28</v>
      </c>
      <c r="G23" s="79">
        <f t="shared" si="0"/>
        <v>-3</v>
      </c>
      <c r="H23" s="80">
        <v>36.840000000000003</v>
      </c>
      <c r="I23" s="69"/>
      <c r="J23" s="69"/>
      <c r="K23" s="69"/>
      <c r="L23" s="69" t="s">
        <v>15</v>
      </c>
      <c r="M23" s="69">
        <v>183046700</v>
      </c>
      <c r="N23" s="69">
        <v>5</v>
      </c>
      <c r="O23" s="80">
        <v>-368.81</v>
      </c>
      <c r="P23" s="80">
        <f>384.97-368.81</f>
        <v>16.160000000000025</v>
      </c>
      <c r="Q23" s="80">
        <v>33.42</v>
      </c>
      <c r="R23" s="80">
        <v>27.94</v>
      </c>
      <c r="S23" s="80">
        <v>54.47</v>
      </c>
      <c r="T23" s="80">
        <v>235.04</v>
      </c>
      <c r="U23" s="80">
        <v>263.2</v>
      </c>
      <c r="V23" s="80">
        <v>409.1</v>
      </c>
      <c r="W23" s="80">
        <v>379.1</v>
      </c>
      <c r="X23" s="80">
        <v>170.94</v>
      </c>
      <c r="Y23" s="80">
        <v>152</v>
      </c>
      <c r="Z23" s="80">
        <v>36.840000000000003</v>
      </c>
      <c r="AA23" s="80">
        <f t="shared" si="1"/>
        <v>1409.3999999999999</v>
      </c>
      <c r="AB23" s="35">
        <v>0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</row>
    <row r="24" spans="1:60" x14ac:dyDescent="0.15">
      <c r="A24" s="67" t="s">
        <v>16</v>
      </c>
      <c r="B24" s="68" t="s">
        <v>106</v>
      </c>
      <c r="C24" s="67">
        <v>19</v>
      </c>
      <c r="D24" s="68" t="s">
        <v>249</v>
      </c>
      <c r="E24" s="73">
        <v>36</v>
      </c>
      <c r="F24" s="73">
        <v>33</v>
      </c>
      <c r="G24" s="73">
        <f t="shared" si="0"/>
        <v>3</v>
      </c>
      <c r="H24" s="74">
        <v>48.03</v>
      </c>
      <c r="I24" s="67"/>
      <c r="J24" s="67"/>
      <c r="K24" s="67"/>
      <c r="L24" s="67" t="s">
        <v>16</v>
      </c>
      <c r="M24" s="67">
        <v>1169047000</v>
      </c>
      <c r="N24" s="67">
        <v>19</v>
      </c>
      <c r="O24" s="74">
        <v>46.39</v>
      </c>
      <c r="P24" s="74">
        <v>36.4</v>
      </c>
      <c r="Q24" s="74">
        <v>36.71</v>
      </c>
      <c r="R24" s="74">
        <f>51.6+49.43</f>
        <v>101.03</v>
      </c>
      <c r="S24" s="74">
        <v>86.46</v>
      </c>
      <c r="T24" s="74">
        <v>232.57</v>
      </c>
      <c r="U24" s="74">
        <v>281.43</v>
      </c>
      <c r="V24" s="74">
        <v>306.55</v>
      </c>
      <c r="W24" s="74">
        <v>366.13</v>
      </c>
      <c r="X24" s="74">
        <v>155.80000000000001</v>
      </c>
      <c r="Y24" s="74">
        <v>84.7</v>
      </c>
      <c r="Z24" s="74">
        <v>48.03</v>
      </c>
      <c r="AA24" s="74">
        <f t="shared" si="1"/>
        <v>1782.2</v>
      </c>
      <c r="AB24" s="35">
        <v>33</v>
      </c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</row>
    <row r="25" spans="1:60" x14ac:dyDescent="0.15">
      <c r="A25" s="2" t="s">
        <v>60</v>
      </c>
      <c r="B25" s="28" t="s">
        <v>94</v>
      </c>
      <c r="C25" s="2">
        <v>10</v>
      </c>
      <c r="D25" s="27" t="s">
        <v>95</v>
      </c>
      <c r="E25" s="32"/>
      <c r="F25" s="32"/>
      <c r="G25" s="32">
        <f t="shared" si="0"/>
        <v>0</v>
      </c>
      <c r="H25" s="5"/>
      <c r="L25" s="2" t="s">
        <v>17</v>
      </c>
      <c r="M25" s="2">
        <v>120046700</v>
      </c>
      <c r="N25" s="2">
        <v>10</v>
      </c>
      <c r="O25" s="5">
        <v>13.45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3">
        <f t="shared" si="1"/>
        <v>13.45</v>
      </c>
      <c r="AB25" s="35">
        <v>9</v>
      </c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</row>
    <row r="26" spans="1:60" x14ac:dyDescent="0.15">
      <c r="A26" s="67" t="s">
        <v>60</v>
      </c>
      <c r="B26" s="68" t="s">
        <v>124</v>
      </c>
      <c r="C26" s="67">
        <v>10</v>
      </c>
      <c r="D26" s="68" t="s">
        <v>249</v>
      </c>
      <c r="E26" s="73">
        <v>2362</v>
      </c>
      <c r="F26" s="73">
        <v>2362</v>
      </c>
      <c r="G26" s="73">
        <f t="shared" si="0"/>
        <v>0</v>
      </c>
      <c r="H26" s="74">
        <v>1615.02</v>
      </c>
      <c r="I26" s="67"/>
      <c r="J26" s="67"/>
      <c r="K26" s="67"/>
      <c r="L26" s="67" t="s">
        <v>17</v>
      </c>
      <c r="M26" s="67">
        <v>162046700</v>
      </c>
      <c r="N26" s="67">
        <v>10</v>
      </c>
      <c r="O26" s="74">
        <v>727.48</v>
      </c>
      <c r="P26" s="74">
        <v>758.01</v>
      </c>
      <c r="Q26" s="74">
        <v>1232.7</v>
      </c>
      <c r="R26" s="74">
        <v>2192.33</v>
      </c>
      <c r="S26" s="74">
        <v>3090.71</v>
      </c>
      <c r="T26" s="74">
        <v>4463.1099999999997</v>
      </c>
      <c r="U26" s="74">
        <v>3486.16</v>
      </c>
      <c r="V26" s="74">
        <v>4665.04</v>
      </c>
      <c r="W26" s="74">
        <v>3576.41</v>
      </c>
      <c r="X26" s="74">
        <v>2685.48</v>
      </c>
      <c r="Y26" s="74">
        <v>2383.38</v>
      </c>
      <c r="Z26" s="74">
        <v>1615.02</v>
      </c>
      <c r="AA26" s="74">
        <f t="shared" si="1"/>
        <v>30875.83</v>
      </c>
      <c r="AB26" s="35">
        <v>2362</v>
      </c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</row>
    <row r="27" spans="1:60" x14ac:dyDescent="0.15">
      <c r="A27" s="67" t="s">
        <v>66</v>
      </c>
      <c r="B27" s="68" t="s">
        <v>104</v>
      </c>
      <c r="C27" s="67">
        <v>11</v>
      </c>
      <c r="D27" s="68" t="s">
        <v>249</v>
      </c>
      <c r="E27" s="73">
        <v>200</v>
      </c>
      <c r="F27" s="73">
        <v>287</v>
      </c>
      <c r="G27" s="73">
        <f>E27-F27</f>
        <v>-87</v>
      </c>
      <c r="H27" s="74">
        <v>194.91</v>
      </c>
      <c r="I27" s="67"/>
      <c r="J27" s="67"/>
      <c r="K27" s="67"/>
      <c r="L27" s="67" t="s">
        <v>18</v>
      </c>
      <c r="M27" s="67">
        <v>1067037000</v>
      </c>
      <c r="N27" s="67">
        <v>11</v>
      </c>
      <c r="O27" s="74">
        <v>181.02</v>
      </c>
      <c r="P27" s="74">
        <v>144.22</v>
      </c>
      <c r="Q27" s="74">
        <v>71.11</v>
      </c>
      <c r="R27" s="74">
        <v>77.86</v>
      </c>
      <c r="S27" s="74">
        <v>163.87</v>
      </c>
      <c r="T27" s="74">
        <v>527.66999999999996</v>
      </c>
      <c r="U27" s="74">
        <v>567.64</v>
      </c>
      <c r="V27" s="74">
        <v>864.38</v>
      </c>
      <c r="W27" s="74">
        <v>979.11</v>
      </c>
      <c r="X27" s="74">
        <v>605.41</v>
      </c>
      <c r="Y27" s="74">
        <v>334.54</v>
      </c>
      <c r="Z27" s="74">
        <v>194.91</v>
      </c>
      <c r="AA27" s="74">
        <f t="shared" si="1"/>
        <v>4711.74</v>
      </c>
      <c r="AB27" s="35">
        <v>175</v>
      </c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</row>
    <row r="28" spans="1:60" x14ac:dyDescent="0.15">
      <c r="A28" s="2" t="s">
        <v>18</v>
      </c>
      <c r="B28" s="28" t="s">
        <v>110</v>
      </c>
      <c r="C28" s="2">
        <v>11</v>
      </c>
      <c r="D28" s="27" t="s">
        <v>242</v>
      </c>
      <c r="E28" s="32"/>
      <c r="F28" s="32"/>
      <c r="G28" s="32">
        <f t="shared" si="0"/>
        <v>0</v>
      </c>
      <c r="H28" s="5"/>
      <c r="L28" s="2" t="s">
        <v>18</v>
      </c>
      <c r="M28" s="2">
        <v>1383048200</v>
      </c>
      <c r="N28" s="2">
        <v>11</v>
      </c>
      <c r="O28" s="5">
        <v>54.54</v>
      </c>
      <c r="P28" s="5">
        <v>15.23</v>
      </c>
      <c r="Q28" s="5">
        <v>23.1</v>
      </c>
      <c r="R28" s="5">
        <v>17.010000000000002</v>
      </c>
      <c r="S28" s="5">
        <v>56.29</v>
      </c>
      <c r="T28" s="5">
        <v>453.64</v>
      </c>
      <c r="U28" s="5">
        <v>448.23</v>
      </c>
      <c r="V28" s="5">
        <v>679.12</v>
      </c>
      <c r="W28" s="5">
        <v>743.16</v>
      </c>
      <c r="X28" s="5">
        <v>262.17</v>
      </c>
      <c r="Y28" s="5">
        <v>288.49</v>
      </c>
      <c r="Z28" s="5">
        <v>0</v>
      </c>
      <c r="AA28" s="3">
        <f>SUM(O28:Z28)</f>
        <v>3040.9799999999996</v>
      </c>
      <c r="AB28" s="35">
        <v>41</v>
      </c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</row>
    <row r="29" spans="1:60" x14ac:dyDescent="0.15">
      <c r="A29" s="67" t="s">
        <v>0</v>
      </c>
      <c r="B29" s="68" t="s">
        <v>100</v>
      </c>
      <c r="C29" s="67">
        <v>12</v>
      </c>
      <c r="D29" s="68" t="s">
        <v>249</v>
      </c>
      <c r="E29" s="73">
        <v>709</v>
      </c>
      <c r="F29" s="73">
        <v>209</v>
      </c>
      <c r="G29" s="73">
        <f t="shared" si="0"/>
        <v>500</v>
      </c>
      <c r="H29" s="74">
        <v>538.6</v>
      </c>
      <c r="I29" s="67"/>
      <c r="J29" s="67"/>
      <c r="K29" s="67"/>
      <c r="L29" s="67" t="s">
        <v>19</v>
      </c>
      <c r="M29" s="67">
        <v>866038000</v>
      </c>
      <c r="N29" s="67">
        <v>12</v>
      </c>
      <c r="O29" s="74">
        <v>154.31</v>
      </c>
      <c r="P29" s="74">
        <v>142.5</v>
      </c>
      <c r="Q29" s="74">
        <v>172.52</v>
      </c>
      <c r="R29" s="74">
        <v>273.33</v>
      </c>
      <c r="S29" s="74">
        <v>552.5</v>
      </c>
      <c r="T29" s="74">
        <v>1064.5999999999999</v>
      </c>
      <c r="U29" s="74">
        <v>825.8</v>
      </c>
      <c r="V29" s="74">
        <v>1050.0899999999999</v>
      </c>
      <c r="W29" s="74">
        <v>1060.01</v>
      </c>
      <c r="X29" s="74">
        <v>795.11</v>
      </c>
      <c r="Y29" s="74">
        <v>705.98</v>
      </c>
      <c r="Z29" s="74">
        <v>538.6</v>
      </c>
      <c r="AA29" s="74">
        <f t="shared" si="1"/>
        <v>7335.35</v>
      </c>
      <c r="AB29" s="35">
        <v>146</v>
      </c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</row>
    <row r="30" spans="1:60" x14ac:dyDescent="0.15">
      <c r="A30" s="67" t="s">
        <v>19</v>
      </c>
      <c r="B30" s="68" t="s">
        <v>103</v>
      </c>
      <c r="C30" s="67">
        <v>12</v>
      </c>
      <c r="D30" s="68" t="s">
        <v>249</v>
      </c>
      <c r="E30" s="73">
        <v>61</v>
      </c>
      <c r="F30" s="73">
        <v>72</v>
      </c>
      <c r="G30" s="73">
        <f t="shared" si="0"/>
        <v>-11</v>
      </c>
      <c r="H30" s="74">
        <v>70.41</v>
      </c>
      <c r="I30" s="73"/>
      <c r="J30" s="73"/>
      <c r="K30" s="67"/>
      <c r="L30" s="67" t="s">
        <v>19</v>
      </c>
      <c r="M30" s="67">
        <v>1055038000</v>
      </c>
      <c r="N30" s="67">
        <v>12</v>
      </c>
      <c r="O30" s="74">
        <v>61.62</v>
      </c>
      <c r="P30" s="74">
        <v>51.77</v>
      </c>
      <c r="Q30" s="74">
        <v>53.76</v>
      </c>
      <c r="R30" s="74">
        <v>80.69</v>
      </c>
      <c r="S30" s="74">
        <v>76.98</v>
      </c>
      <c r="T30" s="74">
        <v>202.16</v>
      </c>
      <c r="U30" s="74">
        <v>244.07</v>
      </c>
      <c r="V30" s="74">
        <v>315.66000000000003</v>
      </c>
      <c r="W30" s="74">
        <v>381.25</v>
      </c>
      <c r="X30" s="74">
        <v>207.71</v>
      </c>
      <c r="Y30" s="74">
        <v>110.46</v>
      </c>
      <c r="Z30" s="74">
        <v>70.41</v>
      </c>
      <c r="AA30" s="74">
        <f t="shared" si="1"/>
        <v>1856.5400000000002</v>
      </c>
      <c r="AB30" s="35">
        <v>49</v>
      </c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</row>
    <row r="31" spans="1:60" x14ac:dyDescent="0.15">
      <c r="A31" s="67" t="s">
        <v>59</v>
      </c>
      <c r="B31" s="68" t="s">
        <v>105</v>
      </c>
      <c r="C31" s="67">
        <v>12</v>
      </c>
      <c r="D31" s="68" t="s">
        <v>249</v>
      </c>
      <c r="E31" s="73">
        <v>1040</v>
      </c>
      <c r="F31" s="73">
        <v>1318</v>
      </c>
      <c r="G31" s="73">
        <f t="shared" si="0"/>
        <v>-278</v>
      </c>
      <c r="H31" s="74">
        <v>754.16</v>
      </c>
      <c r="I31" s="67"/>
      <c r="J31" s="67"/>
      <c r="K31" s="67"/>
      <c r="L31" s="67" t="s">
        <v>19</v>
      </c>
      <c r="M31" s="67">
        <v>1076038000</v>
      </c>
      <c r="N31" s="67">
        <v>12</v>
      </c>
      <c r="O31" s="74">
        <v>759.95</v>
      </c>
      <c r="P31" s="74">
        <v>621.58000000000004</v>
      </c>
      <c r="Q31" s="74">
        <v>569.08000000000004</v>
      </c>
      <c r="R31" s="74">
        <v>1133.8900000000001</v>
      </c>
      <c r="S31" s="74">
        <v>1013.45</v>
      </c>
      <c r="T31" s="74">
        <v>1405.55</v>
      </c>
      <c r="U31" s="74">
        <v>1239.44</v>
      </c>
      <c r="V31" s="74">
        <v>1571.49</v>
      </c>
      <c r="W31" s="74">
        <v>1168.51</v>
      </c>
      <c r="X31" s="74">
        <v>933.23</v>
      </c>
      <c r="Y31" s="74">
        <v>918.42</v>
      </c>
      <c r="Z31" s="74">
        <v>754.16</v>
      </c>
      <c r="AA31" s="74">
        <f t="shared" si="1"/>
        <v>12088.75</v>
      </c>
      <c r="AB31" s="35">
        <v>958</v>
      </c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</row>
    <row r="32" spans="1:60" x14ac:dyDescent="0.15">
      <c r="A32" s="67" t="s">
        <v>55</v>
      </c>
      <c r="B32" s="68" t="s">
        <v>115</v>
      </c>
      <c r="C32" s="67">
        <v>14</v>
      </c>
      <c r="D32" s="68" t="s">
        <v>249</v>
      </c>
      <c r="E32" s="73">
        <v>130</v>
      </c>
      <c r="F32" s="73">
        <v>92</v>
      </c>
      <c r="G32" s="73">
        <f t="shared" si="0"/>
        <v>38</v>
      </c>
      <c r="H32" s="74">
        <v>132.22</v>
      </c>
      <c r="I32" s="67"/>
      <c r="J32" s="67"/>
      <c r="K32" s="67"/>
      <c r="L32" s="67" t="s">
        <v>20</v>
      </c>
      <c r="M32" s="67">
        <v>2015041200</v>
      </c>
      <c r="N32" s="67">
        <v>14</v>
      </c>
      <c r="O32" s="74">
        <v>26.67</v>
      </c>
      <c r="P32" s="74">
        <v>20.85</v>
      </c>
      <c r="Q32" s="74">
        <v>14.79</v>
      </c>
      <c r="R32" s="74">
        <v>19.899999999999999</v>
      </c>
      <c r="S32" s="74">
        <v>169.27</v>
      </c>
      <c r="T32" s="74">
        <v>411.03</v>
      </c>
      <c r="U32" s="74">
        <v>350.14</v>
      </c>
      <c r="V32" s="74">
        <v>615.6</v>
      </c>
      <c r="W32" s="74">
        <v>554.23</v>
      </c>
      <c r="X32" s="74">
        <v>276.39</v>
      </c>
      <c r="Y32" s="74">
        <v>268.22000000000003</v>
      </c>
      <c r="Z32" s="74">
        <v>132.22</v>
      </c>
      <c r="AA32" s="74">
        <f t="shared" si="1"/>
        <v>2859.31</v>
      </c>
      <c r="AB32" s="35">
        <v>11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</row>
    <row r="33" spans="1:60" x14ac:dyDescent="0.15">
      <c r="A33" s="67" t="s">
        <v>65</v>
      </c>
      <c r="B33" s="68" t="s">
        <v>107</v>
      </c>
      <c r="C33" s="67">
        <v>15</v>
      </c>
      <c r="D33" s="68" t="s">
        <v>242</v>
      </c>
      <c r="E33" s="73">
        <v>3936</v>
      </c>
      <c r="F33" s="73">
        <v>5009</v>
      </c>
      <c r="G33" s="73">
        <f t="shared" si="0"/>
        <v>-1073</v>
      </c>
      <c r="H33" s="74">
        <v>2639.98</v>
      </c>
      <c r="I33" s="67"/>
      <c r="J33" s="75"/>
      <c r="K33" s="67"/>
      <c r="L33" s="67" t="s">
        <v>21</v>
      </c>
      <c r="M33" s="67">
        <v>1187031200</v>
      </c>
      <c r="N33" s="67">
        <v>15</v>
      </c>
      <c r="O33" s="74">
        <v>1659.9</v>
      </c>
      <c r="P33" s="74">
        <v>1915.47</v>
      </c>
      <c r="Q33" s="74">
        <v>1422.07</v>
      </c>
      <c r="R33" s="74">
        <v>2851.37</v>
      </c>
      <c r="S33" s="74">
        <v>3655.61</v>
      </c>
      <c r="T33" s="74">
        <v>4463.42</v>
      </c>
      <c r="U33" s="74">
        <v>4578.88</v>
      </c>
      <c r="V33" s="74">
        <v>6032.94</v>
      </c>
      <c r="W33" s="74">
        <v>5807.66</v>
      </c>
      <c r="X33" s="74">
        <v>4148.3599999999997</v>
      </c>
      <c r="Y33" s="74">
        <v>3427.31</v>
      </c>
      <c r="Z33" s="74">
        <v>2639.98</v>
      </c>
      <c r="AA33" s="74">
        <f t="shared" si="1"/>
        <v>42602.97</v>
      </c>
      <c r="AB33" s="35">
        <v>2243</v>
      </c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</row>
    <row r="34" spans="1:60" x14ac:dyDescent="0.15">
      <c r="A34" s="2" t="s">
        <v>68</v>
      </c>
      <c r="B34" s="28" t="s">
        <v>123</v>
      </c>
      <c r="C34" s="2">
        <v>70</v>
      </c>
      <c r="D34" s="27"/>
      <c r="E34" s="32"/>
      <c r="F34" s="32"/>
      <c r="G34" s="32">
        <f t="shared" si="0"/>
        <v>0</v>
      </c>
      <c r="H34" s="5"/>
      <c r="L34" s="2" t="s">
        <v>24</v>
      </c>
      <c r="M34" s="2">
        <v>1197038000</v>
      </c>
      <c r="N34" s="2">
        <v>70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3">
        <f>SUM(O34:Z34)</f>
        <v>0</v>
      </c>
      <c r="AB34" s="35">
        <v>0</v>
      </c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</row>
    <row r="35" spans="1:60" x14ac:dyDescent="0.15">
      <c r="A35" s="67" t="s">
        <v>22</v>
      </c>
      <c r="B35" s="68" t="s">
        <v>96</v>
      </c>
      <c r="C35" s="67">
        <v>60</v>
      </c>
      <c r="D35" s="68" t="s">
        <v>252</v>
      </c>
      <c r="E35" s="73">
        <v>4</v>
      </c>
      <c r="F35" s="73">
        <v>0</v>
      </c>
      <c r="G35" s="73">
        <f t="shared" si="0"/>
        <v>4</v>
      </c>
      <c r="H35" s="74">
        <v>19.37</v>
      </c>
      <c r="I35" s="67"/>
      <c r="J35" s="76">
        <f>SUM(H10:H35)</f>
        <v>7308.7300000000005</v>
      </c>
      <c r="K35" s="67" t="s">
        <v>37</v>
      </c>
      <c r="L35" s="67" t="s">
        <v>22</v>
      </c>
      <c r="M35" s="67">
        <v>207046800</v>
      </c>
      <c r="N35" s="67">
        <v>60</v>
      </c>
      <c r="O35" s="74">
        <v>17.62</v>
      </c>
      <c r="P35" s="74">
        <v>19.04</v>
      </c>
      <c r="Q35" s="74">
        <v>15.71</v>
      </c>
      <c r="R35" s="74">
        <v>18.16</v>
      </c>
      <c r="S35" s="74">
        <v>16.27</v>
      </c>
      <c r="T35" s="74">
        <v>32.479999999999997</v>
      </c>
      <c r="U35" s="74">
        <v>27.96</v>
      </c>
      <c r="V35" s="74">
        <v>66.37</v>
      </c>
      <c r="W35" s="74">
        <v>129.77000000000001</v>
      </c>
      <c r="X35" s="74">
        <v>35.22</v>
      </c>
      <c r="Y35" s="74">
        <v>18.59</v>
      </c>
      <c r="Z35" s="74">
        <v>19.37</v>
      </c>
      <c r="AA35" s="74">
        <f t="shared" si="1"/>
        <v>416.56</v>
      </c>
      <c r="AB35" s="35">
        <v>3</v>
      </c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</row>
    <row r="36" spans="1:60" x14ac:dyDescent="0.15">
      <c r="A36" s="67" t="s">
        <v>57</v>
      </c>
      <c r="B36" s="68" t="s">
        <v>114</v>
      </c>
      <c r="C36" s="67">
        <v>58</v>
      </c>
      <c r="D36" s="68" t="s">
        <v>250</v>
      </c>
      <c r="E36" s="73">
        <v>6</v>
      </c>
      <c r="F36" s="73">
        <v>7</v>
      </c>
      <c r="G36" s="73">
        <f t="shared" si="0"/>
        <v>-1</v>
      </c>
      <c r="H36" s="74">
        <v>21.15</v>
      </c>
      <c r="I36" s="67"/>
      <c r="J36" s="77">
        <f>SUM(H36:H36)</f>
        <v>21.15</v>
      </c>
      <c r="K36" s="67">
        <v>1</v>
      </c>
      <c r="L36" s="67" t="s">
        <v>23</v>
      </c>
      <c r="M36" s="67">
        <v>1671034200</v>
      </c>
      <c r="N36" s="67">
        <v>58</v>
      </c>
      <c r="O36" s="74">
        <v>18.59</v>
      </c>
      <c r="P36" s="74">
        <v>16.170000000000002</v>
      </c>
      <c r="Q36" s="74">
        <v>20.420000000000002</v>
      </c>
      <c r="R36" s="74">
        <v>25</v>
      </c>
      <c r="S36" s="74">
        <v>20.78</v>
      </c>
      <c r="T36" s="74">
        <v>23.16</v>
      </c>
      <c r="U36" s="74">
        <v>22.5</v>
      </c>
      <c r="V36" s="74">
        <v>24.78</v>
      </c>
      <c r="W36" s="74">
        <v>24.23</v>
      </c>
      <c r="X36" s="74">
        <v>20.99</v>
      </c>
      <c r="Y36" s="74">
        <v>21.16</v>
      </c>
      <c r="Z36" s="74">
        <v>21.15</v>
      </c>
      <c r="AA36" s="74">
        <f t="shared" si="1"/>
        <v>258.93</v>
      </c>
      <c r="AB36" s="35">
        <v>4</v>
      </c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</row>
    <row r="37" spans="1:60" x14ac:dyDescent="0.15">
      <c r="A37" s="67" t="s">
        <v>63</v>
      </c>
      <c r="B37" s="68" t="s">
        <v>108</v>
      </c>
      <c r="C37" s="67">
        <v>70</v>
      </c>
      <c r="D37" s="68" t="s">
        <v>251</v>
      </c>
      <c r="E37" s="73">
        <v>40</v>
      </c>
      <c r="F37" s="73">
        <v>28</v>
      </c>
      <c r="G37" s="73">
        <f t="shared" si="0"/>
        <v>12</v>
      </c>
      <c r="H37" s="74">
        <v>51.62</v>
      </c>
      <c r="I37" s="67"/>
      <c r="J37" s="67"/>
      <c r="K37" s="67"/>
      <c r="L37" s="67" t="s">
        <v>24</v>
      </c>
      <c r="M37" s="67">
        <v>1218038000</v>
      </c>
      <c r="N37" s="67">
        <v>70</v>
      </c>
      <c r="O37" s="74">
        <v>19.57</v>
      </c>
      <c r="P37" s="74">
        <v>18.05</v>
      </c>
      <c r="Q37" s="74">
        <v>19.420000000000002</v>
      </c>
      <c r="R37" s="74">
        <v>21.72</v>
      </c>
      <c r="S37" s="74">
        <v>39.26</v>
      </c>
      <c r="T37" s="74">
        <v>275.75</v>
      </c>
      <c r="U37" s="74">
        <v>284.10000000000002</v>
      </c>
      <c r="V37" s="74">
        <v>324.07</v>
      </c>
      <c r="W37" s="74">
        <v>284.57</v>
      </c>
      <c r="X37" s="74">
        <v>160.83000000000001</v>
      </c>
      <c r="Y37" s="74">
        <v>105.3</v>
      </c>
      <c r="Z37" s="74">
        <v>51.62</v>
      </c>
      <c r="AA37" s="74">
        <f t="shared" si="1"/>
        <v>1604.2599999999998</v>
      </c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</row>
    <row r="38" spans="1:60" x14ac:dyDescent="0.15">
      <c r="A38" s="67" t="s">
        <v>24</v>
      </c>
      <c r="B38" s="68" t="s">
        <v>99</v>
      </c>
      <c r="C38" s="67">
        <v>70</v>
      </c>
      <c r="D38" s="68" t="s">
        <v>249</v>
      </c>
      <c r="E38" s="73">
        <v>34</v>
      </c>
      <c r="F38" s="73">
        <v>27</v>
      </c>
      <c r="G38" s="73">
        <f>E38-F38</f>
        <v>7</v>
      </c>
      <c r="H38" s="74">
        <v>48.54</v>
      </c>
      <c r="I38" s="73"/>
      <c r="J38" s="67"/>
      <c r="K38" s="67"/>
      <c r="L38" s="67" t="s">
        <v>24</v>
      </c>
      <c r="M38" s="67">
        <v>777037900</v>
      </c>
      <c r="N38" s="67">
        <v>70</v>
      </c>
      <c r="O38" s="74">
        <v>42.31</v>
      </c>
      <c r="P38" s="74">
        <v>44.59</v>
      </c>
      <c r="Q38" s="74">
        <v>40.130000000000003</v>
      </c>
      <c r="R38" s="74">
        <v>41.7</v>
      </c>
      <c r="S38" s="74">
        <v>45.63</v>
      </c>
      <c r="T38" s="74">
        <v>91.74</v>
      </c>
      <c r="U38" s="74">
        <v>96.51</v>
      </c>
      <c r="V38" s="74">
        <v>81.069999999999993</v>
      </c>
      <c r="W38" s="74">
        <v>144.78</v>
      </c>
      <c r="X38" s="74">
        <v>69.06</v>
      </c>
      <c r="Y38" s="74">
        <v>64.25</v>
      </c>
      <c r="Z38" s="74">
        <v>48.54</v>
      </c>
      <c r="AA38" s="74">
        <f>SUM(O38:Z38)</f>
        <v>810.31</v>
      </c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</row>
    <row r="39" spans="1:60" x14ac:dyDescent="0.15">
      <c r="A39" s="8" t="s">
        <v>39</v>
      </c>
      <c r="B39" s="61" t="s">
        <v>125</v>
      </c>
      <c r="C39" s="8">
        <v>70</v>
      </c>
      <c r="D39" s="61" t="s">
        <v>248</v>
      </c>
      <c r="E39" s="62">
        <v>22</v>
      </c>
      <c r="F39" s="62"/>
      <c r="G39" s="62">
        <v>24</v>
      </c>
      <c r="H39" s="63">
        <v>34.42</v>
      </c>
      <c r="I39" s="8"/>
      <c r="J39" s="8"/>
      <c r="K39" s="8"/>
      <c r="L39" s="8" t="s">
        <v>39</v>
      </c>
      <c r="M39" s="8">
        <v>1176038000</v>
      </c>
      <c r="N39" s="8">
        <v>70</v>
      </c>
      <c r="O39" s="63">
        <v>33.07</v>
      </c>
      <c r="P39" s="63">
        <v>30.18</v>
      </c>
      <c r="Q39" s="63">
        <v>30.49</v>
      </c>
      <c r="R39" s="63">
        <v>29.71</v>
      </c>
      <c r="S39" s="63">
        <v>61.29</v>
      </c>
      <c r="T39" s="63">
        <v>142.82</v>
      </c>
      <c r="U39" s="63">
        <v>256.57</v>
      </c>
      <c r="V39" s="63">
        <v>316.97000000000003</v>
      </c>
      <c r="W39" s="63">
        <v>352.18</v>
      </c>
      <c r="X39" s="63">
        <v>140.62</v>
      </c>
      <c r="Y39" s="63">
        <v>87.08</v>
      </c>
      <c r="Z39" s="63">
        <v>34.42</v>
      </c>
      <c r="AA39" s="63">
        <f>SUM(O39:Z39)</f>
        <v>1515.4</v>
      </c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</row>
    <row r="40" spans="1:60" x14ac:dyDescent="0.15">
      <c r="A40" s="67" t="s">
        <v>54</v>
      </c>
      <c r="B40" s="68" t="s">
        <v>109</v>
      </c>
      <c r="C40" s="67">
        <v>70</v>
      </c>
      <c r="D40" s="68" t="s">
        <v>252</v>
      </c>
      <c r="E40" s="73">
        <v>37</v>
      </c>
      <c r="F40" s="73">
        <v>48</v>
      </c>
      <c r="G40" s="73">
        <f t="shared" si="0"/>
        <v>-11</v>
      </c>
      <c r="H40" s="74">
        <v>48.92</v>
      </c>
      <c r="I40" s="67"/>
      <c r="J40" s="77">
        <f>SUM(H37:H41)</f>
        <v>183.5</v>
      </c>
      <c r="K40" s="67" t="s">
        <v>52</v>
      </c>
      <c r="L40" s="67" t="s">
        <v>25</v>
      </c>
      <c r="M40" s="67">
        <v>1286038000</v>
      </c>
      <c r="N40" s="67">
        <v>70</v>
      </c>
      <c r="O40" s="74">
        <v>41.55</v>
      </c>
      <c r="P40" s="74">
        <v>39.61</v>
      </c>
      <c r="Q40" s="74">
        <v>39.840000000000003</v>
      </c>
      <c r="R40" s="74">
        <v>41.66</v>
      </c>
      <c r="S40" s="74">
        <v>74</v>
      </c>
      <c r="T40" s="74">
        <v>115.3</v>
      </c>
      <c r="U40" s="74">
        <v>119.99</v>
      </c>
      <c r="V40" s="74">
        <v>131.59</v>
      </c>
      <c r="W40" s="74">
        <v>115.36</v>
      </c>
      <c r="X40" s="74">
        <v>67.89</v>
      </c>
      <c r="Y40" s="74">
        <v>70.95</v>
      </c>
      <c r="Z40" s="74">
        <v>48.92</v>
      </c>
      <c r="AA40" s="74">
        <f t="shared" si="1"/>
        <v>906.66</v>
      </c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</row>
    <row r="41" spans="1:60" s="22" customFormat="1" x14ac:dyDescent="0.15">
      <c r="A41" s="24" t="s">
        <v>197</v>
      </c>
      <c r="B41" s="30" t="s">
        <v>196</v>
      </c>
      <c r="C41" s="24">
        <v>70</v>
      </c>
      <c r="D41" s="58" t="s">
        <v>198</v>
      </c>
      <c r="E41" s="33"/>
      <c r="F41" s="33"/>
      <c r="G41" s="33">
        <f t="shared" si="0"/>
        <v>0</v>
      </c>
      <c r="H41" s="26"/>
      <c r="I41" s="24"/>
      <c r="J41" s="59"/>
      <c r="K41" s="24"/>
      <c r="L41" s="24" t="str">
        <f>A41</f>
        <v>SUNSET PK CHURCH</v>
      </c>
      <c r="M41" s="24">
        <v>1551048500</v>
      </c>
      <c r="N41" s="24"/>
      <c r="O41" s="26"/>
      <c r="P41" s="26"/>
      <c r="Q41" s="26"/>
      <c r="R41" s="26"/>
      <c r="S41" s="26"/>
      <c r="T41" s="26"/>
      <c r="U41" s="26"/>
      <c r="V41" s="26">
        <v>213.23</v>
      </c>
      <c r="W41" s="26">
        <v>87.91</v>
      </c>
      <c r="X41" s="26">
        <v>0</v>
      </c>
      <c r="Y41" s="26">
        <v>133.30000000000001</v>
      </c>
      <c r="Z41" s="26"/>
      <c r="AA41" s="56">
        <f t="shared" si="1"/>
        <v>434.44</v>
      </c>
      <c r="AB41" s="57"/>
      <c r="AC41" s="57"/>
      <c r="AD41" s="57"/>
      <c r="AE41" s="57"/>
      <c r="AF41" s="57"/>
      <c r="AG41" s="57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</row>
    <row r="42" spans="1:60" s="19" customFormat="1" ht="14" thickBot="1" x14ac:dyDescent="0.2">
      <c r="B42" s="28"/>
      <c r="E42" s="43">
        <f>SUM(E10:E41)</f>
        <v>10010</v>
      </c>
      <c r="F42" s="43">
        <f>SUM(F10:F41)</f>
        <v>10223</v>
      </c>
      <c r="G42" s="43">
        <f>SUM(G10:G41)</f>
        <v>-211</v>
      </c>
      <c r="H42" s="41">
        <f>SUM(H10:H41)</f>
        <v>7513.38</v>
      </c>
      <c r="I42" s="19">
        <f>SUM(I10:I40)</f>
        <v>0</v>
      </c>
      <c r="J42" s="44">
        <f>SUM(J35:J41)</f>
        <v>7513.38</v>
      </c>
      <c r="K42" s="19">
        <v>0</v>
      </c>
      <c r="O42" s="41">
        <f>SUM(O10:O41)</f>
        <v>6791.62</v>
      </c>
      <c r="P42" s="41">
        <f t="shared" ref="P42:AB42" si="2">SUM(P10:P41)</f>
        <v>4252.3100000000004</v>
      </c>
      <c r="Q42" s="41">
        <f t="shared" si="2"/>
        <v>4346.96</v>
      </c>
      <c r="R42" s="41">
        <f t="shared" si="2"/>
        <v>7629.8</v>
      </c>
      <c r="S42" s="41">
        <f t="shared" si="2"/>
        <v>10121.86</v>
      </c>
      <c r="T42" s="41">
        <f t="shared" si="2"/>
        <v>17485.099999999999</v>
      </c>
      <c r="U42" s="41">
        <f t="shared" si="2"/>
        <v>16978.909999999996</v>
      </c>
      <c r="V42" s="41">
        <f>SUM(V10:V41)</f>
        <v>22509.69</v>
      </c>
      <c r="W42" s="41">
        <f>SUM(W10:W41)</f>
        <v>21543.01</v>
      </c>
      <c r="X42" s="41">
        <f t="shared" si="2"/>
        <v>13374.779999999997</v>
      </c>
      <c r="Y42" s="41">
        <f t="shared" si="2"/>
        <v>11457.38</v>
      </c>
      <c r="Z42" s="41">
        <f t="shared" si="2"/>
        <v>7488.579999999999</v>
      </c>
      <c r="AA42" s="41">
        <f t="shared" si="2"/>
        <v>143980</v>
      </c>
      <c r="AB42" s="55">
        <f t="shared" si="2"/>
        <v>6480</v>
      </c>
      <c r="AC42" s="42">
        <f t="shared" ref="AC42:AN42" si="3">SUM(AC10:AC40)</f>
        <v>0</v>
      </c>
      <c r="AD42" s="42">
        <f t="shared" si="3"/>
        <v>0</v>
      </c>
      <c r="AE42" s="42">
        <f t="shared" si="3"/>
        <v>0</v>
      </c>
      <c r="AF42" s="42">
        <f t="shared" si="3"/>
        <v>0</v>
      </c>
      <c r="AG42" s="42">
        <f t="shared" si="3"/>
        <v>0</v>
      </c>
      <c r="AH42" s="42">
        <f t="shared" si="3"/>
        <v>0</v>
      </c>
      <c r="AI42" s="42">
        <f t="shared" si="3"/>
        <v>0</v>
      </c>
      <c r="AJ42" s="42">
        <f t="shared" si="3"/>
        <v>0</v>
      </c>
      <c r="AK42" s="42">
        <f t="shared" si="3"/>
        <v>0</v>
      </c>
      <c r="AL42" s="42">
        <f t="shared" si="3"/>
        <v>0</v>
      </c>
      <c r="AM42" s="42">
        <f t="shared" si="3"/>
        <v>0</v>
      </c>
      <c r="AN42" s="42">
        <f t="shared" si="3"/>
        <v>0</v>
      </c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</row>
    <row r="43" spans="1:60" ht="14" thickTop="1" x14ac:dyDescent="0.15">
      <c r="E43" s="3"/>
      <c r="F43" s="3"/>
      <c r="G43" s="3"/>
      <c r="H43" s="5"/>
      <c r="I43" s="12"/>
      <c r="J43" s="12"/>
      <c r="L43" s="2" t="s">
        <v>62</v>
      </c>
      <c r="O43" s="6"/>
      <c r="R43" s="1"/>
      <c r="W43" s="20"/>
      <c r="Y43" s="3"/>
      <c r="Z43" s="3"/>
      <c r="AA43" s="21">
        <f>R43+W43</f>
        <v>0</v>
      </c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</row>
    <row r="44" spans="1:60" x14ac:dyDescent="0.15">
      <c r="A44" s="7"/>
      <c r="B44" s="7"/>
      <c r="E44" s="3"/>
      <c r="F44" s="3"/>
      <c r="G44" s="3"/>
      <c r="J44" s="14"/>
      <c r="R44" s="6"/>
      <c r="S44" s="14"/>
      <c r="AA44" s="13">
        <f>SUM(AA42:AA43)</f>
        <v>143980</v>
      </c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</row>
    <row r="45" spans="1:60" x14ac:dyDescent="0.15">
      <c r="A45" s="7"/>
      <c r="B45" s="7"/>
      <c r="E45" s="3"/>
      <c r="F45" s="3"/>
      <c r="G45" s="3"/>
      <c r="J45" s="14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</row>
    <row r="46" spans="1:60" x14ac:dyDescent="0.15">
      <c r="A46" s="7"/>
      <c r="E46" s="3"/>
      <c r="F46" s="3"/>
      <c r="G46" s="3"/>
      <c r="J46" s="14"/>
      <c r="S46" s="15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</row>
    <row r="47" spans="1:60" ht="14" x14ac:dyDescent="0.15">
      <c r="E47" s="3"/>
      <c r="F47" s="3"/>
      <c r="G47" s="3">
        <f>93.39+15.67</f>
        <v>109.06</v>
      </c>
      <c r="H47" s="78">
        <f>H12+H13+H14+H16+H17+H18+H19+H24+H26+H27+H29+H30+H31+H32+H33+H35+H36+H37+H38+H40</f>
        <v>7205.95</v>
      </c>
      <c r="I47" s="2" t="s">
        <v>253</v>
      </c>
      <c r="V47" s="39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</row>
    <row r="48" spans="1:60" x14ac:dyDescent="0.15">
      <c r="E48" s="3"/>
      <c r="F48" s="3"/>
      <c r="G48" s="3"/>
      <c r="V48" s="40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</row>
    <row r="49" spans="1:60" x14ac:dyDescent="0.15">
      <c r="E49" s="3"/>
      <c r="F49" s="3"/>
      <c r="G49" s="3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</row>
    <row r="50" spans="1:60" x14ac:dyDescent="0.15">
      <c r="E50" s="3"/>
      <c r="F50" s="3"/>
      <c r="G50" s="3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</row>
    <row r="51" spans="1:60" x14ac:dyDescent="0.15">
      <c r="B51" s="7"/>
      <c r="C51" s="7"/>
      <c r="D51" s="7"/>
      <c r="E51" s="3"/>
      <c r="F51" s="3"/>
      <c r="G51" s="3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</row>
    <row r="52" spans="1:60" x14ac:dyDescent="0.15">
      <c r="A52" s="7"/>
      <c r="B52" s="7"/>
      <c r="C52" s="7"/>
      <c r="D52" s="7"/>
      <c r="E52" s="3"/>
      <c r="F52" s="3"/>
      <c r="G52" s="3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</row>
    <row r="53" spans="1:60" x14ac:dyDescent="0.15">
      <c r="A53" s="7"/>
      <c r="B53" s="7"/>
      <c r="C53" s="7"/>
      <c r="D53" s="7"/>
      <c r="E53" s="3"/>
      <c r="F53" s="3"/>
      <c r="G53" s="3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</row>
    <row r="54" spans="1:60" x14ac:dyDescent="0.15">
      <c r="A54" s="7"/>
      <c r="E54" s="3"/>
      <c r="F54" s="3"/>
      <c r="G54" s="3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</row>
    <row r="55" spans="1:60" x14ac:dyDescent="0.15">
      <c r="A55" s="7"/>
      <c r="E55" s="3"/>
      <c r="F55" s="3"/>
      <c r="G55" s="3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</row>
    <row r="56" spans="1:60" x14ac:dyDescent="0.15">
      <c r="E56" s="3"/>
      <c r="F56" s="3"/>
      <c r="G56" s="3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</row>
    <row r="57" spans="1:60" x14ac:dyDescent="0.15">
      <c r="E57" s="3"/>
      <c r="F57" s="3"/>
      <c r="G57" s="3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</row>
    <row r="58" spans="1:60" x14ac:dyDescent="0.15">
      <c r="E58" s="3"/>
      <c r="F58" s="3"/>
      <c r="G58" s="3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</row>
    <row r="59" spans="1:60" x14ac:dyDescent="0.15">
      <c r="E59" s="3"/>
      <c r="F59" s="3"/>
      <c r="G59" s="3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</row>
    <row r="60" spans="1:60" x14ac:dyDescent="0.15">
      <c r="E60" s="3"/>
      <c r="F60" s="3"/>
      <c r="G60" s="3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</row>
    <row r="61" spans="1:60" x14ac:dyDescent="0.15">
      <c r="E61" s="3"/>
      <c r="F61" s="3"/>
      <c r="G61" s="3"/>
    </row>
    <row r="62" spans="1:60" x14ac:dyDescent="0.15">
      <c r="E62" s="3"/>
      <c r="F62" s="3"/>
      <c r="G62" s="3"/>
    </row>
  </sheetData>
  <printOptions horizontalCentered="1"/>
  <pageMargins left="0.25" right="0.25" top="0.75" bottom="0.75" header="0.3" footer="0.3"/>
  <pageSetup scale="7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H61"/>
  <sheetViews>
    <sheetView topLeftCell="A13" workbookViewId="0">
      <selection activeCell="G31" sqref="G31"/>
    </sheetView>
  </sheetViews>
  <sheetFormatPr baseColWidth="10" defaultColWidth="9.1640625" defaultRowHeight="13" x14ac:dyDescent="0.15"/>
  <cols>
    <col min="1" max="1" width="25.6640625" style="2" bestFit="1" customWidth="1"/>
    <col min="2" max="2" width="15.5" style="2" customWidth="1"/>
    <col min="3" max="3" width="5.1640625" style="2" customWidth="1"/>
    <col min="4" max="4" width="17.33203125" style="2" bestFit="1" customWidth="1"/>
    <col min="5" max="5" width="10.33203125" style="16" bestFit="1" customWidth="1"/>
    <col min="6" max="6" width="10.5" style="2" customWidth="1"/>
    <col min="7" max="7" width="11.33203125" style="2" customWidth="1"/>
    <col min="8" max="8" width="11" style="3" customWidth="1"/>
    <col min="9" max="9" width="9.1640625" style="2"/>
    <col min="10" max="10" width="10.33203125" style="2" bestFit="1" customWidth="1"/>
    <col min="11" max="11" width="35.5" style="2" customWidth="1"/>
    <col min="12" max="12" width="18.83203125" style="2" customWidth="1"/>
    <col min="13" max="13" width="13.5" style="2" customWidth="1"/>
    <col min="14" max="14" width="5.1640625" style="2" customWidth="1"/>
    <col min="15" max="15" width="9.1640625" style="2"/>
    <col min="16" max="16" width="10" style="2" customWidth="1"/>
    <col min="17" max="17" width="10" style="3" customWidth="1"/>
    <col min="18" max="21" width="10" style="2" customWidth="1"/>
    <col min="22" max="22" width="12.83203125" style="3" customWidth="1"/>
    <col min="23" max="23" width="11" style="5" customWidth="1"/>
    <col min="24" max="24" width="13" style="3" customWidth="1"/>
    <col min="25" max="25" width="12" style="5" customWidth="1"/>
    <col min="26" max="26" width="11.1640625" style="5" customWidth="1"/>
    <col min="27" max="27" width="13.83203125" style="3" customWidth="1"/>
    <col min="28" max="29" width="9.1640625" style="2"/>
    <col min="30" max="30" width="10.33203125" style="2" bestFit="1" customWidth="1"/>
    <col min="31" max="16384" width="9.1640625" style="2"/>
  </cols>
  <sheetData>
    <row r="1" spans="1:60" x14ac:dyDescent="0.15">
      <c r="A1" s="2" t="s">
        <v>1</v>
      </c>
      <c r="L1" s="2" t="s">
        <v>1</v>
      </c>
      <c r="X1" s="5"/>
    </row>
    <row r="2" spans="1:60" x14ac:dyDescent="0.15">
      <c r="A2" s="2" t="s">
        <v>2</v>
      </c>
      <c r="D2" s="8"/>
      <c r="E2" s="17"/>
      <c r="L2" s="2" t="s">
        <v>2</v>
      </c>
      <c r="X2" s="5"/>
    </row>
    <row r="3" spans="1:60" x14ac:dyDescent="0.15">
      <c r="A3" s="2" t="s">
        <v>3</v>
      </c>
      <c r="L3" s="2" t="s">
        <v>3</v>
      </c>
      <c r="X3" s="5"/>
    </row>
    <row r="4" spans="1:60" x14ac:dyDescent="0.15">
      <c r="A4" s="2" t="s">
        <v>79</v>
      </c>
      <c r="L4" s="2" t="s">
        <v>4</v>
      </c>
      <c r="X4" s="5"/>
    </row>
    <row r="5" spans="1:60" x14ac:dyDescent="0.15">
      <c r="X5" s="5"/>
    </row>
    <row r="6" spans="1:60" x14ac:dyDescent="0.15">
      <c r="A6" s="2" t="s">
        <v>5</v>
      </c>
      <c r="L6" s="2" t="s">
        <v>5</v>
      </c>
      <c r="X6" s="5"/>
    </row>
    <row r="7" spans="1:60" x14ac:dyDescent="0.15">
      <c r="A7" s="2" t="s">
        <v>78</v>
      </c>
      <c r="H7" s="9"/>
      <c r="L7" s="2" t="str">
        <f>A7</f>
        <v>F/Y 2017/2018</v>
      </c>
      <c r="X7" s="5"/>
      <c r="AB7" s="16" t="s">
        <v>28</v>
      </c>
      <c r="AC7" s="16" t="s">
        <v>28</v>
      </c>
      <c r="AD7" s="16" t="s">
        <v>28</v>
      </c>
      <c r="AE7" s="16" t="s">
        <v>28</v>
      </c>
      <c r="AF7" s="16" t="s">
        <v>28</v>
      </c>
      <c r="AG7" s="16" t="s">
        <v>28</v>
      </c>
      <c r="AH7" s="16" t="s">
        <v>28</v>
      </c>
      <c r="AI7" s="16" t="s">
        <v>28</v>
      </c>
      <c r="AJ7" s="16" t="s">
        <v>28</v>
      </c>
      <c r="AK7" s="16" t="s">
        <v>28</v>
      </c>
      <c r="AL7" s="16" t="s">
        <v>28</v>
      </c>
      <c r="AM7" s="16" t="s">
        <v>28</v>
      </c>
    </row>
    <row r="8" spans="1:60" x14ac:dyDescent="0.15">
      <c r="A8" s="10" t="s">
        <v>80</v>
      </c>
      <c r="E8" s="16" t="s">
        <v>28</v>
      </c>
      <c r="F8" s="2" t="s">
        <v>28</v>
      </c>
      <c r="G8" s="2" t="s">
        <v>29</v>
      </c>
      <c r="H8" s="3" t="s">
        <v>140</v>
      </c>
      <c r="I8" s="2" t="s">
        <v>32</v>
      </c>
      <c r="J8" s="2" t="s">
        <v>34</v>
      </c>
      <c r="L8" s="10" t="str">
        <f>A8</f>
        <v>JULY 2017</v>
      </c>
      <c r="O8" s="2" t="s">
        <v>81</v>
      </c>
      <c r="P8" s="2" t="s">
        <v>82</v>
      </c>
      <c r="Q8" s="3" t="s">
        <v>83</v>
      </c>
      <c r="R8" s="2" t="s">
        <v>84</v>
      </c>
      <c r="S8" s="2" t="s">
        <v>85</v>
      </c>
      <c r="T8" s="2" t="s">
        <v>86</v>
      </c>
      <c r="U8" s="2" t="s">
        <v>87</v>
      </c>
      <c r="V8" s="3" t="s">
        <v>88</v>
      </c>
      <c r="W8" s="5" t="s">
        <v>89</v>
      </c>
      <c r="X8" s="5" t="s">
        <v>90</v>
      </c>
      <c r="Y8" s="5" t="s">
        <v>91</v>
      </c>
      <c r="Z8" s="5" t="s">
        <v>92</v>
      </c>
      <c r="AB8" s="2" t="s">
        <v>81</v>
      </c>
      <c r="AC8" s="2" t="s">
        <v>82</v>
      </c>
      <c r="AD8" s="3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3" t="s">
        <v>88</v>
      </c>
      <c r="AJ8" s="5" t="s">
        <v>89</v>
      </c>
      <c r="AK8" s="5" t="s">
        <v>90</v>
      </c>
      <c r="AL8" s="5" t="s">
        <v>91</v>
      </c>
      <c r="AM8" s="5" t="s">
        <v>92</v>
      </c>
    </row>
    <row r="9" spans="1:60" x14ac:dyDescent="0.15">
      <c r="B9" s="2" t="s">
        <v>6</v>
      </c>
      <c r="C9" s="2" t="s">
        <v>26</v>
      </c>
      <c r="D9" s="2" t="s">
        <v>69</v>
      </c>
      <c r="E9" s="16" t="s">
        <v>27</v>
      </c>
      <c r="F9" s="2" t="s">
        <v>71</v>
      </c>
      <c r="G9" s="2" t="s">
        <v>30</v>
      </c>
      <c r="H9" s="3" t="s">
        <v>31</v>
      </c>
      <c r="I9" s="2" t="s">
        <v>33</v>
      </c>
      <c r="J9" s="2" t="s">
        <v>35</v>
      </c>
      <c r="K9" s="2" t="s">
        <v>36</v>
      </c>
      <c r="M9" s="2" t="s">
        <v>6</v>
      </c>
      <c r="N9" s="2" t="s">
        <v>26</v>
      </c>
      <c r="O9" s="2" t="s">
        <v>40</v>
      </c>
      <c r="P9" s="2" t="s">
        <v>41</v>
      </c>
      <c r="Q9" s="3" t="s">
        <v>42</v>
      </c>
      <c r="R9" s="2" t="s">
        <v>43</v>
      </c>
      <c r="S9" s="2" t="s">
        <v>44</v>
      </c>
      <c r="T9" s="2" t="s">
        <v>45</v>
      </c>
      <c r="U9" s="2" t="s">
        <v>46</v>
      </c>
      <c r="V9" s="3" t="s">
        <v>47</v>
      </c>
      <c r="W9" s="5" t="s">
        <v>48</v>
      </c>
      <c r="X9" s="5" t="s">
        <v>49</v>
      </c>
      <c r="Y9" s="5" t="s">
        <v>50</v>
      </c>
      <c r="Z9" s="5" t="s">
        <v>51</v>
      </c>
      <c r="AA9" s="13" t="s">
        <v>35</v>
      </c>
      <c r="AB9" s="2" t="s">
        <v>40</v>
      </c>
      <c r="AC9" s="2" t="s">
        <v>41</v>
      </c>
      <c r="AD9" s="3" t="s">
        <v>42</v>
      </c>
      <c r="AE9" s="2" t="s">
        <v>43</v>
      </c>
      <c r="AF9" s="2" t="s">
        <v>44</v>
      </c>
      <c r="AG9" s="2" t="s">
        <v>45</v>
      </c>
      <c r="AH9" s="2" t="s">
        <v>46</v>
      </c>
      <c r="AI9" s="3" t="s">
        <v>47</v>
      </c>
      <c r="AJ9" s="5" t="s">
        <v>48</v>
      </c>
      <c r="AK9" s="5" t="s">
        <v>49</v>
      </c>
      <c r="AL9" s="5" t="s">
        <v>50</v>
      </c>
      <c r="AM9" s="5" t="s">
        <v>51</v>
      </c>
      <c r="AN9" s="13" t="s">
        <v>35</v>
      </c>
    </row>
    <row r="10" spans="1:60" x14ac:dyDescent="0.15">
      <c r="A10" s="2" t="s">
        <v>7</v>
      </c>
      <c r="B10" s="28" t="s">
        <v>116</v>
      </c>
      <c r="C10" s="2">
        <v>1</v>
      </c>
      <c r="D10" s="2" t="s">
        <v>73</v>
      </c>
      <c r="E10" s="32">
        <v>0</v>
      </c>
      <c r="F10" s="32">
        <v>0</v>
      </c>
      <c r="G10" s="32">
        <f t="shared" ref="G10:G40" si="0">E10-F10</f>
        <v>0</v>
      </c>
      <c r="H10" s="5">
        <v>0</v>
      </c>
      <c r="L10" s="2" t="s">
        <v>7</v>
      </c>
      <c r="M10" s="11">
        <v>1693036900</v>
      </c>
      <c r="N10" s="2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3">
        <f t="shared" ref="AA10:AA40" si="1">SUM(O10:Z10)</f>
        <v>0</v>
      </c>
      <c r="AB10" s="3">
        <v>0</v>
      </c>
    </row>
    <row r="11" spans="1:60" x14ac:dyDescent="0.15">
      <c r="A11" s="4" t="s">
        <v>67</v>
      </c>
      <c r="B11" s="29" t="s">
        <v>117</v>
      </c>
      <c r="C11" s="4">
        <v>4</v>
      </c>
      <c r="D11" s="4" t="s">
        <v>72</v>
      </c>
      <c r="E11" s="32">
        <v>0</v>
      </c>
      <c r="F11" s="32">
        <v>0</v>
      </c>
      <c r="G11" s="32">
        <f t="shared" si="0"/>
        <v>0</v>
      </c>
      <c r="H11" s="5">
        <v>0</v>
      </c>
      <c r="L11" s="2" t="s">
        <v>7</v>
      </c>
      <c r="M11" s="2">
        <v>1714036900</v>
      </c>
      <c r="N11" s="2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3">
        <f t="shared" si="1"/>
        <v>0</v>
      </c>
      <c r="AB11" s="3">
        <v>0</v>
      </c>
    </row>
    <row r="12" spans="1:60" s="22" customFormat="1" x14ac:dyDescent="0.15">
      <c r="A12" s="22" t="s">
        <v>70</v>
      </c>
      <c r="B12" s="45" t="s">
        <v>111</v>
      </c>
      <c r="C12" s="22">
        <v>1</v>
      </c>
      <c r="D12" s="46" t="s">
        <v>151</v>
      </c>
      <c r="E12" s="47">
        <v>77</v>
      </c>
      <c r="F12" s="47">
        <v>83</v>
      </c>
      <c r="G12" s="47">
        <f t="shared" si="0"/>
        <v>-6</v>
      </c>
      <c r="H12" s="18">
        <v>87.04</v>
      </c>
      <c r="L12" s="22" t="str">
        <f>A12</f>
        <v>EDSN  (New School)</v>
      </c>
      <c r="M12" s="48">
        <v>14447707424</v>
      </c>
      <c r="N12" s="22">
        <v>1</v>
      </c>
      <c r="O12" s="18">
        <v>63.16</v>
      </c>
      <c r="P12" s="18">
        <v>50.76</v>
      </c>
      <c r="Q12" s="18">
        <v>87.04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23">
        <f t="shared" si="1"/>
        <v>200.95999999999998</v>
      </c>
      <c r="AB12" s="49">
        <v>51</v>
      </c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</row>
    <row r="13" spans="1:60" s="22" customFormat="1" x14ac:dyDescent="0.15">
      <c r="A13" s="22" t="s">
        <v>53</v>
      </c>
      <c r="B13" s="45" t="s">
        <v>97</v>
      </c>
      <c r="C13" s="22">
        <v>2</v>
      </c>
      <c r="D13" s="46" t="s">
        <v>143</v>
      </c>
      <c r="E13" s="47">
        <v>0</v>
      </c>
      <c r="F13" s="47">
        <v>0</v>
      </c>
      <c r="G13" s="47">
        <f t="shared" si="0"/>
        <v>0</v>
      </c>
      <c r="H13" s="18">
        <v>15.78</v>
      </c>
      <c r="L13" s="22" t="s">
        <v>8</v>
      </c>
      <c r="M13" s="22">
        <v>314038900</v>
      </c>
      <c r="N13" s="22">
        <v>2</v>
      </c>
      <c r="O13" s="18">
        <v>14.79</v>
      </c>
      <c r="P13" s="18">
        <v>14.3</v>
      </c>
      <c r="Q13" s="18">
        <v>15.78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23">
        <f t="shared" si="1"/>
        <v>44.87</v>
      </c>
      <c r="AB13" s="49">
        <v>0</v>
      </c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</row>
    <row r="14" spans="1:60" s="22" customFormat="1" x14ac:dyDescent="0.15">
      <c r="A14" s="22" t="s">
        <v>53</v>
      </c>
      <c r="B14" s="45" t="s">
        <v>98</v>
      </c>
      <c r="C14" s="22">
        <v>2</v>
      </c>
      <c r="D14" s="46" t="s">
        <v>134</v>
      </c>
      <c r="E14" s="47">
        <v>67</v>
      </c>
      <c r="F14" s="47">
        <v>130</v>
      </c>
      <c r="G14" s="47">
        <f t="shared" si="0"/>
        <v>-63</v>
      </c>
      <c r="H14" s="18">
        <v>78</v>
      </c>
      <c r="L14" s="22" t="s">
        <v>8</v>
      </c>
      <c r="M14" s="22">
        <v>335038900</v>
      </c>
      <c r="N14" s="22">
        <v>2</v>
      </c>
      <c r="O14" s="18">
        <v>91.34</v>
      </c>
      <c r="P14" s="18">
        <v>56.4</v>
      </c>
      <c r="Q14" s="18">
        <v>78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23">
        <f t="shared" si="1"/>
        <v>225.74</v>
      </c>
      <c r="AB14" s="49">
        <v>8</v>
      </c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</row>
    <row r="15" spans="1:60" s="22" customFormat="1" x14ac:dyDescent="0.15">
      <c r="A15" s="22" t="s">
        <v>9</v>
      </c>
      <c r="B15" s="45" t="s">
        <v>118</v>
      </c>
      <c r="C15" s="22">
        <v>4</v>
      </c>
      <c r="D15" s="46" t="s">
        <v>152</v>
      </c>
      <c r="E15" s="47">
        <v>47</v>
      </c>
      <c r="F15" s="47">
        <v>27</v>
      </c>
      <c r="G15" s="47">
        <f t="shared" si="0"/>
        <v>20</v>
      </c>
      <c r="H15" s="18">
        <v>59.43</v>
      </c>
      <c r="L15" s="22" t="s">
        <v>9</v>
      </c>
      <c r="M15" s="22">
        <v>204046000</v>
      </c>
      <c r="N15" s="22">
        <v>3</v>
      </c>
      <c r="O15" s="18">
        <v>2613.29</v>
      </c>
      <c r="P15" s="18">
        <v>39.54</v>
      </c>
      <c r="Q15" s="18">
        <v>59.43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23">
        <f t="shared" si="1"/>
        <v>2712.2599999999998</v>
      </c>
      <c r="AB15" s="49">
        <v>0</v>
      </c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</row>
    <row r="16" spans="1:60" s="22" customFormat="1" x14ac:dyDescent="0.15">
      <c r="A16" s="22" t="s">
        <v>10</v>
      </c>
      <c r="B16" s="45" t="s">
        <v>101</v>
      </c>
      <c r="C16" s="22">
        <v>4</v>
      </c>
      <c r="D16" s="46" t="s">
        <v>142</v>
      </c>
      <c r="E16" s="47">
        <v>32</v>
      </c>
      <c r="F16" s="47">
        <v>35</v>
      </c>
      <c r="G16" s="47">
        <f t="shared" si="0"/>
        <v>-3</v>
      </c>
      <c r="H16" s="18">
        <v>44.36</v>
      </c>
      <c r="L16" s="22" t="s">
        <v>10</v>
      </c>
      <c r="M16" s="22">
        <v>880042100</v>
      </c>
      <c r="N16" s="22">
        <v>4</v>
      </c>
      <c r="O16" s="18">
        <v>28.05</v>
      </c>
      <c r="P16" s="18">
        <v>24.64</v>
      </c>
      <c r="Q16" s="18">
        <v>44.36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23">
        <f t="shared" si="1"/>
        <v>97.05</v>
      </c>
      <c r="AB16" s="49">
        <v>14</v>
      </c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</row>
    <row r="17" spans="1:60" s="22" customFormat="1" x14ac:dyDescent="0.15">
      <c r="A17" s="22" t="s">
        <v>10</v>
      </c>
      <c r="B17" s="45" t="s">
        <v>102</v>
      </c>
      <c r="C17" s="22">
        <v>4</v>
      </c>
      <c r="D17" s="46" t="s">
        <v>142</v>
      </c>
      <c r="E17" s="47">
        <v>11</v>
      </c>
      <c r="F17" s="47">
        <v>4</v>
      </c>
      <c r="G17" s="47">
        <f t="shared" si="0"/>
        <v>7</v>
      </c>
      <c r="H17" s="18">
        <v>24.96</v>
      </c>
      <c r="L17" s="22" t="s">
        <v>10</v>
      </c>
      <c r="M17" s="22">
        <v>901042100</v>
      </c>
      <c r="N17" s="22">
        <v>4</v>
      </c>
      <c r="O17" s="18">
        <v>20.48</v>
      </c>
      <c r="P17" s="18">
        <v>17.16</v>
      </c>
      <c r="Q17" s="18">
        <v>24.96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23">
        <f t="shared" si="1"/>
        <v>62.6</v>
      </c>
      <c r="AB17" s="49">
        <v>6</v>
      </c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</row>
    <row r="18" spans="1:60" s="22" customFormat="1" x14ac:dyDescent="0.15">
      <c r="A18" s="22" t="s">
        <v>58</v>
      </c>
      <c r="B18" s="45" t="s">
        <v>112</v>
      </c>
      <c r="C18" s="22">
        <v>16</v>
      </c>
      <c r="D18" s="46" t="s">
        <v>146</v>
      </c>
      <c r="E18" s="47">
        <v>54</v>
      </c>
      <c r="F18" s="47">
        <v>52</v>
      </c>
      <c r="G18" s="47">
        <f t="shared" si="0"/>
        <v>2</v>
      </c>
      <c r="H18" s="18">
        <v>71.13</v>
      </c>
      <c r="L18" s="22" t="s">
        <v>11</v>
      </c>
      <c r="M18" s="22">
        <v>1532983611</v>
      </c>
      <c r="N18" s="22">
        <v>16</v>
      </c>
      <c r="O18" s="18">
        <v>35.01</v>
      </c>
      <c r="P18" s="18">
        <v>34.229999999999997</v>
      </c>
      <c r="Q18" s="18">
        <v>71.13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23">
        <f t="shared" si="1"/>
        <v>140.37</v>
      </c>
      <c r="AB18" s="49">
        <v>17</v>
      </c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</row>
    <row r="19" spans="1:60" s="22" customFormat="1" x14ac:dyDescent="0.15">
      <c r="A19" s="22" t="s">
        <v>56</v>
      </c>
      <c r="B19" s="45" t="s">
        <v>113</v>
      </c>
      <c r="C19" s="22">
        <v>6</v>
      </c>
      <c r="D19" s="46" t="s">
        <v>146</v>
      </c>
      <c r="E19" s="47">
        <v>49</v>
      </c>
      <c r="F19" s="47">
        <v>24</v>
      </c>
      <c r="G19" s="47">
        <f t="shared" si="0"/>
        <v>25</v>
      </c>
      <c r="H19" s="18">
        <v>60.04</v>
      </c>
      <c r="L19" s="22" t="s">
        <v>12</v>
      </c>
      <c r="M19" s="22">
        <v>1635048500</v>
      </c>
      <c r="N19" s="22">
        <v>6</v>
      </c>
      <c r="O19" s="18">
        <v>35.61</v>
      </c>
      <c r="P19" s="18">
        <v>65.7</v>
      </c>
      <c r="Q19" s="18">
        <v>60.04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23">
        <f t="shared" si="1"/>
        <v>161.35</v>
      </c>
      <c r="AB19" s="49">
        <v>21</v>
      </c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</row>
    <row r="20" spans="1:60" s="22" customFormat="1" x14ac:dyDescent="0.15">
      <c r="A20" s="22" t="s">
        <v>13</v>
      </c>
      <c r="B20" s="45" t="s">
        <v>119</v>
      </c>
      <c r="C20" s="22">
        <v>7</v>
      </c>
      <c r="D20" s="53" t="s">
        <v>154</v>
      </c>
      <c r="E20" s="47">
        <v>0</v>
      </c>
      <c r="F20" s="47">
        <v>0</v>
      </c>
      <c r="G20" s="47">
        <f t="shared" si="0"/>
        <v>0</v>
      </c>
      <c r="H20" s="18">
        <v>14.79</v>
      </c>
      <c r="L20" s="22" t="s">
        <v>13</v>
      </c>
      <c r="M20" s="22">
        <v>1914036400</v>
      </c>
      <c r="N20" s="22">
        <v>7</v>
      </c>
      <c r="O20" s="18">
        <v>52.95</v>
      </c>
      <c r="P20" s="18">
        <v>15.23</v>
      </c>
      <c r="Q20" s="18">
        <v>14.79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23">
        <f>SUM(O20:Z20)</f>
        <v>82.97</v>
      </c>
      <c r="AB20" s="49">
        <v>39</v>
      </c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</row>
    <row r="21" spans="1:60" s="22" customFormat="1" x14ac:dyDescent="0.15">
      <c r="A21" s="53" t="s">
        <v>13</v>
      </c>
      <c r="B21" s="54" t="s">
        <v>120</v>
      </c>
      <c r="C21" s="53">
        <v>7</v>
      </c>
      <c r="D21" s="53" t="s">
        <v>154</v>
      </c>
      <c r="E21" s="47">
        <v>48</v>
      </c>
      <c r="F21" s="47">
        <v>47</v>
      </c>
      <c r="G21" s="47">
        <f t="shared" si="0"/>
        <v>1</v>
      </c>
      <c r="H21" s="18">
        <v>59.3</v>
      </c>
      <c r="L21" s="22" t="s">
        <v>13</v>
      </c>
      <c r="M21" s="22">
        <v>1893036400</v>
      </c>
      <c r="N21" s="22">
        <v>7</v>
      </c>
      <c r="O21" s="18">
        <v>34.85</v>
      </c>
      <c r="P21" s="18">
        <v>26.47</v>
      </c>
      <c r="Q21" s="18">
        <v>59.3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23">
        <f t="shared" si="1"/>
        <v>120.62</v>
      </c>
      <c r="AB21" s="49">
        <v>20</v>
      </c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</row>
    <row r="22" spans="1:60" s="22" customFormat="1" x14ac:dyDescent="0.15">
      <c r="A22" s="22" t="s">
        <v>61</v>
      </c>
      <c r="B22" s="45" t="s">
        <v>121</v>
      </c>
      <c r="C22" s="22">
        <v>8</v>
      </c>
      <c r="D22" s="46" t="s">
        <v>155</v>
      </c>
      <c r="E22" s="47">
        <v>24</v>
      </c>
      <c r="F22" s="47">
        <v>56</v>
      </c>
      <c r="G22" s="47">
        <f t="shared" si="0"/>
        <v>-32</v>
      </c>
      <c r="H22" s="18">
        <v>36.86</v>
      </c>
      <c r="L22" s="22" t="s">
        <v>14</v>
      </c>
      <c r="M22" s="22">
        <v>705035367</v>
      </c>
      <c r="N22" s="22">
        <v>8</v>
      </c>
      <c r="O22" s="18">
        <v>312.86</v>
      </c>
      <c r="P22" s="18">
        <v>18.05</v>
      </c>
      <c r="Q22" s="18">
        <v>36.86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23">
        <f t="shared" si="1"/>
        <v>367.77000000000004</v>
      </c>
      <c r="AB22" s="47">
        <v>270</v>
      </c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</row>
    <row r="23" spans="1:60" s="22" customFormat="1" x14ac:dyDescent="0.15">
      <c r="A23" s="48" t="s">
        <v>64</v>
      </c>
      <c r="B23" s="45" t="s">
        <v>122</v>
      </c>
      <c r="C23" s="22">
        <v>17</v>
      </c>
      <c r="D23" s="22" t="s">
        <v>153</v>
      </c>
      <c r="E23" s="47">
        <v>19</v>
      </c>
      <c r="F23" s="47">
        <v>10</v>
      </c>
      <c r="G23" s="47">
        <f t="shared" si="0"/>
        <v>9</v>
      </c>
      <c r="H23" s="18">
        <v>33.42</v>
      </c>
      <c r="L23" s="22" t="s">
        <v>15</v>
      </c>
      <c r="M23" s="22">
        <v>183046700</v>
      </c>
      <c r="N23" s="22">
        <v>17</v>
      </c>
      <c r="O23" s="18">
        <v>-368.81</v>
      </c>
      <c r="P23" s="18">
        <f>384.97-368.81</f>
        <v>16.160000000000025</v>
      </c>
      <c r="Q23" s="18">
        <v>33.42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23">
        <f t="shared" si="1"/>
        <v>-319.22999999999996</v>
      </c>
      <c r="AB23" s="49">
        <v>0</v>
      </c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</row>
    <row r="24" spans="1:60" s="22" customFormat="1" x14ac:dyDescent="0.15">
      <c r="A24" s="22" t="s">
        <v>16</v>
      </c>
      <c r="B24" s="45" t="s">
        <v>106</v>
      </c>
      <c r="C24" s="22">
        <v>19</v>
      </c>
      <c r="D24" s="46" t="s">
        <v>147</v>
      </c>
      <c r="E24" s="47">
        <v>24</v>
      </c>
      <c r="F24" s="47">
        <v>25</v>
      </c>
      <c r="G24" s="47">
        <f t="shared" si="0"/>
        <v>-1</v>
      </c>
      <c r="H24" s="18">
        <v>36.71</v>
      </c>
      <c r="L24" s="22" t="s">
        <v>16</v>
      </c>
      <c r="M24" s="22">
        <v>1169047000</v>
      </c>
      <c r="N24" s="22">
        <v>19</v>
      </c>
      <c r="O24" s="18">
        <v>46.39</v>
      </c>
      <c r="P24" s="18">
        <v>36.4</v>
      </c>
      <c r="Q24" s="18">
        <v>36.71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23">
        <f t="shared" si="1"/>
        <v>119.5</v>
      </c>
      <c r="AB24" s="49">
        <v>33</v>
      </c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</row>
    <row r="25" spans="1:60" x14ac:dyDescent="0.15">
      <c r="A25" s="2" t="s">
        <v>60</v>
      </c>
      <c r="B25" s="28" t="s">
        <v>94</v>
      </c>
      <c r="C25" s="2">
        <v>10</v>
      </c>
      <c r="D25" s="27" t="s">
        <v>95</v>
      </c>
      <c r="E25" s="32">
        <v>0</v>
      </c>
      <c r="F25" s="32">
        <v>0</v>
      </c>
      <c r="G25" s="32">
        <f t="shared" si="0"/>
        <v>0</v>
      </c>
      <c r="H25" s="5">
        <v>0</v>
      </c>
      <c r="L25" s="2" t="s">
        <v>17</v>
      </c>
      <c r="M25" s="2">
        <v>120046700</v>
      </c>
      <c r="N25" s="2">
        <v>10</v>
      </c>
      <c r="O25" s="5">
        <v>13.45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3">
        <f t="shared" si="1"/>
        <v>13.45</v>
      </c>
      <c r="AB25" s="35">
        <v>9</v>
      </c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</row>
    <row r="26" spans="1:60" s="22" customFormat="1" x14ac:dyDescent="0.15">
      <c r="A26" s="48" t="s">
        <v>60</v>
      </c>
      <c r="B26" s="45" t="s">
        <v>124</v>
      </c>
      <c r="C26" s="22">
        <v>10</v>
      </c>
      <c r="D26" s="46" t="s">
        <v>141</v>
      </c>
      <c r="E26" s="47">
        <v>1697</v>
      </c>
      <c r="F26" s="47">
        <v>883</v>
      </c>
      <c r="G26" s="47">
        <f t="shared" si="0"/>
        <v>814</v>
      </c>
      <c r="H26" s="18">
        <v>1232.7</v>
      </c>
      <c r="L26" s="22" t="s">
        <v>17</v>
      </c>
      <c r="M26" s="22">
        <v>162046700</v>
      </c>
      <c r="N26" s="22">
        <v>10</v>
      </c>
      <c r="O26" s="18">
        <v>727.48</v>
      </c>
      <c r="P26" s="18">
        <v>758.01</v>
      </c>
      <c r="Q26" s="18">
        <v>1232.7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23">
        <f t="shared" si="1"/>
        <v>2718.19</v>
      </c>
      <c r="AB26" s="49">
        <v>2362</v>
      </c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</row>
    <row r="27" spans="1:60" s="22" customFormat="1" x14ac:dyDescent="0.15">
      <c r="A27" s="22" t="s">
        <v>66</v>
      </c>
      <c r="B27" s="45" t="s">
        <v>104</v>
      </c>
      <c r="C27" s="22">
        <v>11</v>
      </c>
      <c r="D27" s="46" t="s">
        <v>146</v>
      </c>
      <c r="E27" s="47">
        <v>61</v>
      </c>
      <c r="F27" s="47">
        <v>139</v>
      </c>
      <c r="G27" s="47">
        <f t="shared" si="0"/>
        <v>-78</v>
      </c>
      <c r="H27" s="18">
        <v>71.11</v>
      </c>
      <c r="L27" s="22" t="s">
        <v>18</v>
      </c>
      <c r="M27" s="22">
        <v>1067037000</v>
      </c>
      <c r="N27" s="22">
        <v>11</v>
      </c>
      <c r="O27" s="18">
        <v>181.02</v>
      </c>
      <c r="P27" s="18">
        <v>144.22</v>
      </c>
      <c r="Q27" s="18">
        <v>71.11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23">
        <f t="shared" si="1"/>
        <v>396.35</v>
      </c>
      <c r="AB27" s="49">
        <v>175</v>
      </c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</row>
    <row r="28" spans="1:60" s="22" customFormat="1" x14ac:dyDescent="0.15">
      <c r="A28" s="22" t="s">
        <v>18</v>
      </c>
      <c r="B28" s="45" t="s">
        <v>110</v>
      </c>
      <c r="C28" s="22">
        <v>11</v>
      </c>
      <c r="D28" s="46" t="s">
        <v>150</v>
      </c>
      <c r="E28" s="47">
        <v>9</v>
      </c>
      <c r="F28" s="47">
        <v>6</v>
      </c>
      <c r="G28" s="47">
        <f t="shared" si="0"/>
        <v>3</v>
      </c>
      <c r="H28" s="18">
        <v>23.1</v>
      </c>
      <c r="L28" s="22" t="s">
        <v>18</v>
      </c>
      <c r="M28" s="22">
        <v>1383048200</v>
      </c>
      <c r="N28" s="22">
        <v>11</v>
      </c>
      <c r="O28" s="18">
        <v>54.54</v>
      </c>
      <c r="P28" s="18">
        <v>15.23</v>
      </c>
      <c r="Q28" s="18">
        <v>23.1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23">
        <f>SUM(O28:Z28)</f>
        <v>92.87</v>
      </c>
      <c r="AB28" s="49">
        <v>41</v>
      </c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</row>
    <row r="29" spans="1:60" s="22" customFormat="1" x14ac:dyDescent="0.15">
      <c r="A29" s="22" t="s">
        <v>0</v>
      </c>
      <c r="B29" s="45" t="s">
        <v>100</v>
      </c>
      <c r="C29" s="22">
        <v>12</v>
      </c>
      <c r="D29" s="46" t="s">
        <v>145</v>
      </c>
      <c r="E29" s="47">
        <v>170</v>
      </c>
      <c r="F29" s="47">
        <v>810</v>
      </c>
      <c r="G29" s="47">
        <f t="shared" si="0"/>
        <v>-640</v>
      </c>
      <c r="H29" s="18">
        <v>172.52</v>
      </c>
      <c r="L29" s="22" t="s">
        <v>19</v>
      </c>
      <c r="M29" s="22">
        <v>866038000</v>
      </c>
      <c r="N29" s="22">
        <v>12</v>
      </c>
      <c r="O29" s="18">
        <v>154.31</v>
      </c>
      <c r="P29" s="18">
        <v>142.5</v>
      </c>
      <c r="Q29" s="18">
        <v>172.52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23">
        <f t="shared" si="1"/>
        <v>469.33000000000004</v>
      </c>
      <c r="AB29" s="49">
        <v>146</v>
      </c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</row>
    <row r="30" spans="1:60" s="22" customFormat="1" x14ac:dyDescent="0.15">
      <c r="A30" s="22" t="s">
        <v>19</v>
      </c>
      <c r="B30" s="45" t="s">
        <v>103</v>
      </c>
      <c r="C30" s="22">
        <v>12</v>
      </c>
      <c r="D30" s="46" t="s">
        <v>145</v>
      </c>
      <c r="E30" s="47">
        <v>42</v>
      </c>
      <c r="F30" s="47">
        <v>63</v>
      </c>
      <c r="G30" s="47">
        <f t="shared" si="0"/>
        <v>-21</v>
      </c>
      <c r="H30" s="18">
        <v>53.76</v>
      </c>
      <c r="L30" s="22" t="s">
        <v>19</v>
      </c>
      <c r="M30" s="22">
        <v>1055038000</v>
      </c>
      <c r="N30" s="22">
        <v>12</v>
      </c>
      <c r="O30" s="18">
        <v>61.62</v>
      </c>
      <c r="P30" s="18">
        <v>51.77</v>
      </c>
      <c r="Q30" s="18">
        <v>53.76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23">
        <f t="shared" si="1"/>
        <v>167.15</v>
      </c>
      <c r="AB30" s="49">
        <v>49</v>
      </c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</row>
    <row r="31" spans="1:60" s="22" customFormat="1" x14ac:dyDescent="0.15">
      <c r="A31" s="22" t="s">
        <v>59</v>
      </c>
      <c r="B31" s="45" t="s">
        <v>105</v>
      </c>
      <c r="C31" s="22">
        <v>12</v>
      </c>
      <c r="D31" s="46" t="s">
        <v>145</v>
      </c>
      <c r="E31" s="47">
        <v>719</v>
      </c>
      <c r="F31" s="47">
        <v>601</v>
      </c>
      <c r="G31" s="47">
        <f t="shared" si="0"/>
        <v>118</v>
      </c>
      <c r="H31" s="18">
        <v>569.08000000000004</v>
      </c>
      <c r="L31" s="22" t="s">
        <v>19</v>
      </c>
      <c r="M31" s="22">
        <v>1076038000</v>
      </c>
      <c r="N31" s="22">
        <v>12</v>
      </c>
      <c r="O31" s="18">
        <v>759.95</v>
      </c>
      <c r="P31" s="18">
        <v>621.58000000000004</v>
      </c>
      <c r="Q31" s="18">
        <v>569.08000000000004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23">
        <f t="shared" si="1"/>
        <v>1950.6100000000001</v>
      </c>
      <c r="AB31" s="49">
        <v>958</v>
      </c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</row>
    <row r="32" spans="1:60" s="22" customFormat="1" x14ac:dyDescent="0.15">
      <c r="A32" s="22" t="s">
        <v>55</v>
      </c>
      <c r="B32" s="45" t="s">
        <v>115</v>
      </c>
      <c r="C32" s="22">
        <v>14</v>
      </c>
      <c r="D32" s="46" t="s">
        <v>146</v>
      </c>
      <c r="E32" s="47">
        <v>0</v>
      </c>
      <c r="F32" s="47">
        <v>44</v>
      </c>
      <c r="G32" s="47">
        <f t="shared" si="0"/>
        <v>-44</v>
      </c>
      <c r="H32" s="18">
        <v>14.79</v>
      </c>
      <c r="L32" s="22" t="s">
        <v>20</v>
      </c>
      <c r="M32" s="22">
        <v>2015041200</v>
      </c>
      <c r="N32" s="22">
        <v>14</v>
      </c>
      <c r="O32" s="18">
        <v>26.67</v>
      </c>
      <c r="P32" s="18">
        <v>20.85</v>
      </c>
      <c r="Q32" s="18">
        <v>14.79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23">
        <f t="shared" si="1"/>
        <v>62.31</v>
      </c>
      <c r="AB32" s="49">
        <v>11</v>
      </c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</row>
    <row r="33" spans="1:60" s="22" customFormat="1" x14ac:dyDescent="0.15">
      <c r="A33" s="22" t="s">
        <v>65</v>
      </c>
      <c r="B33" s="45" t="s">
        <v>107</v>
      </c>
      <c r="C33" s="22">
        <v>15</v>
      </c>
      <c r="D33" s="46" t="s">
        <v>142</v>
      </c>
      <c r="E33" s="47">
        <v>1970</v>
      </c>
      <c r="F33" s="47">
        <v>1947</v>
      </c>
      <c r="G33" s="47">
        <f t="shared" si="0"/>
        <v>23</v>
      </c>
      <c r="H33" s="18">
        <v>1422.07</v>
      </c>
      <c r="J33" s="51"/>
      <c r="L33" s="22" t="s">
        <v>21</v>
      </c>
      <c r="M33" s="22">
        <v>1187031200</v>
      </c>
      <c r="N33" s="22">
        <v>15</v>
      </c>
      <c r="O33" s="18">
        <v>1659.9</v>
      </c>
      <c r="P33" s="18">
        <v>1915.47</v>
      </c>
      <c r="Q33" s="18">
        <v>1422.07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23">
        <f t="shared" si="1"/>
        <v>4997.4399999999996</v>
      </c>
      <c r="AB33" s="49">
        <v>2243</v>
      </c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</row>
    <row r="34" spans="1:60" x14ac:dyDescent="0.15">
      <c r="A34" s="2" t="s">
        <v>68</v>
      </c>
      <c r="B34" s="28" t="s">
        <v>123</v>
      </c>
      <c r="C34" s="2">
        <v>70</v>
      </c>
      <c r="D34" s="27">
        <v>0</v>
      </c>
      <c r="E34" s="32">
        <v>0</v>
      </c>
      <c r="F34" s="32">
        <v>0</v>
      </c>
      <c r="G34" s="32">
        <f t="shared" si="0"/>
        <v>0</v>
      </c>
      <c r="H34" s="5">
        <v>0</v>
      </c>
      <c r="L34" s="2" t="s">
        <v>24</v>
      </c>
      <c r="M34" s="2">
        <v>1197038000</v>
      </c>
      <c r="N34" s="2">
        <v>70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3">
        <f>SUM(O34:Z34)</f>
        <v>0</v>
      </c>
      <c r="AB34" s="35">
        <v>0</v>
      </c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</row>
    <row r="35" spans="1:60" s="22" customFormat="1" x14ac:dyDescent="0.15">
      <c r="A35" s="48" t="s">
        <v>22</v>
      </c>
      <c r="B35" s="45" t="s">
        <v>96</v>
      </c>
      <c r="C35" s="22">
        <v>60</v>
      </c>
      <c r="D35" s="46" t="s">
        <v>142</v>
      </c>
      <c r="E35" s="47">
        <v>1</v>
      </c>
      <c r="F35" s="47">
        <v>1</v>
      </c>
      <c r="G35" s="47">
        <f t="shared" si="0"/>
        <v>0</v>
      </c>
      <c r="H35" s="18">
        <v>15.71</v>
      </c>
      <c r="J35" s="50">
        <f>SUM(H10:H35)</f>
        <v>4196.66</v>
      </c>
      <c r="K35" s="22" t="s">
        <v>37</v>
      </c>
      <c r="L35" s="22" t="s">
        <v>22</v>
      </c>
      <c r="M35" s="22">
        <v>207046800</v>
      </c>
      <c r="N35" s="22">
        <v>60</v>
      </c>
      <c r="O35" s="18">
        <v>17.62</v>
      </c>
      <c r="P35" s="18">
        <v>19.04</v>
      </c>
      <c r="Q35" s="18">
        <v>15.71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23">
        <f t="shared" si="1"/>
        <v>52.37</v>
      </c>
      <c r="AB35" s="49">
        <v>3</v>
      </c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</row>
    <row r="36" spans="1:60" s="22" customFormat="1" x14ac:dyDescent="0.15">
      <c r="A36" s="22" t="s">
        <v>57</v>
      </c>
      <c r="B36" s="45" t="s">
        <v>114</v>
      </c>
      <c r="C36" s="22">
        <v>58</v>
      </c>
      <c r="D36" s="46" t="s">
        <v>151</v>
      </c>
      <c r="E36" s="47">
        <v>5</v>
      </c>
      <c r="F36" s="47">
        <v>5</v>
      </c>
      <c r="G36" s="47">
        <f t="shared" si="0"/>
        <v>0</v>
      </c>
      <c r="H36" s="18">
        <v>20.420000000000002</v>
      </c>
      <c r="J36" s="52">
        <f>SUM(H36:H36)</f>
        <v>20.420000000000002</v>
      </c>
      <c r="K36" s="22" t="s">
        <v>74</v>
      </c>
      <c r="L36" s="22" t="s">
        <v>23</v>
      </c>
      <c r="M36" s="22">
        <v>1671034200</v>
      </c>
      <c r="N36" s="22">
        <v>58</v>
      </c>
      <c r="O36" s="18">
        <v>18.59</v>
      </c>
      <c r="P36" s="18">
        <v>16.170000000000002</v>
      </c>
      <c r="Q36" s="18">
        <v>20.420000000000002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23">
        <f t="shared" si="1"/>
        <v>55.180000000000007</v>
      </c>
      <c r="AB36" s="49">
        <v>4</v>
      </c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</row>
    <row r="37" spans="1:60" s="22" customFormat="1" x14ac:dyDescent="0.15">
      <c r="A37" s="22" t="s">
        <v>63</v>
      </c>
      <c r="B37" s="45" t="s">
        <v>108</v>
      </c>
      <c r="C37" s="22">
        <v>70</v>
      </c>
      <c r="D37" s="22" t="s">
        <v>148</v>
      </c>
      <c r="E37" s="47">
        <v>5</v>
      </c>
      <c r="F37" s="47">
        <v>10</v>
      </c>
      <c r="G37" s="47">
        <f t="shared" si="0"/>
        <v>-5</v>
      </c>
      <c r="H37" s="18">
        <v>19.420000000000002</v>
      </c>
      <c r="L37" s="22" t="s">
        <v>24</v>
      </c>
      <c r="M37" s="22">
        <v>1218038000</v>
      </c>
      <c r="N37" s="22">
        <v>70</v>
      </c>
      <c r="O37" s="18">
        <v>19.57</v>
      </c>
      <c r="P37" s="18">
        <v>18.05</v>
      </c>
      <c r="Q37" s="18">
        <v>19.420000000000002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23">
        <f t="shared" si="1"/>
        <v>57.040000000000006</v>
      </c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</row>
    <row r="38" spans="1:60" s="22" customFormat="1" x14ac:dyDescent="0.15">
      <c r="A38" s="22" t="s">
        <v>24</v>
      </c>
      <c r="B38" s="45" t="s">
        <v>99</v>
      </c>
      <c r="C38" s="22">
        <v>70</v>
      </c>
      <c r="D38" s="46" t="s">
        <v>144</v>
      </c>
      <c r="E38" s="47">
        <v>24</v>
      </c>
      <c r="F38" s="47">
        <v>28</v>
      </c>
      <c r="G38" s="47">
        <f>E38-F38</f>
        <v>-4</v>
      </c>
      <c r="H38" s="18">
        <v>40.130000000000003</v>
      </c>
      <c r="L38" s="22" t="s">
        <v>24</v>
      </c>
      <c r="M38" s="22">
        <v>777037900</v>
      </c>
      <c r="N38" s="22">
        <v>70</v>
      </c>
      <c r="O38" s="18">
        <v>42.31</v>
      </c>
      <c r="P38" s="18">
        <v>44.59</v>
      </c>
      <c r="Q38" s="18">
        <v>40.130000000000003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23">
        <f>SUM(O38:Z38)</f>
        <v>127.03</v>
      </c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</row>
    <row r="39" spans="1:60" s="22" customFormat="1" x14ac:dyDescent="0.15">
      <c r="A39" s="22" t="s">
        <v>39</v>
      </c>
      <c r="B39" s="45" t="s">
        <v>125</v>
      </c>
      <c r="C39" s="22">
        <v>70</v>
      </c>
      <c r="D39" s="46" t="s">
        <v>129</v>
      </c>
      <c r="E39" s="47">
        <v>17</v>
      </c>
      <c r="F39" s="47">
        <v>19</v>
      </c>
      <c r="G39" s="47">
        <f>E39-F39</f>
        <v>-2</v>
      </c>
      <c r="H39" s="18">
        <v>30.49</v>
      </c>
      <c r="L39" s="22" t="s">
        <v>39</v>
      </c>
      <c r="M39" s="22">
        <v>1176038000</v>
      </c>
      <c r="N39" s="22">
        <v>70</v>
      </c>
      <c r="O39" s="18">
        <v>33.07</v>
      </c>
      <c r="P39" s="18">
        <v>30.18</v>
      </c>
      <c r="Q39" s="18">
        <v>30.49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23">
        <f>SUM(O39:Z39)</f>
        <v>93.74</v>
      </c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</row>
    <row r="40" spans="1:60" s="22" customFormat="1" x14ac:dyDescent="0.15">
      <c r="A40" s="22" t="s">
        <v>54</v>
      </c>
      <c r="B40" s="45" t="s">
        <v>109</v>
      </c>
      <c r="C40" s="22">
        <v>70</v>
      </c>
      <c r="D40" s="22" t="s">
        <v>149</v>
      </c>
      <c r="E40" s="47">
        <v>27</v>
      </c>
      <c r="F40" s="47">
        <v>30</v>
      </c>
      <c r="G40" s="47">
        <f t="shared" si="0"/>
        <v>-3</v>
      </c>
      <c r="H40" s="18">
        <v>39.840000000000003</v>
      </c>
      <c r="J40" s="52">
        <f>SUM(H37:H40)</f>
        <v>129.88</v>
      </c>
      <c r="K40" s="22" t="s">
        <v>52</v>
      </c>
      <c r="L40" s="22" t="s">
        <v>25</v>
      </c>
      <c r="M40" s="22">
        <v>1286038000</v>
      </c>
      <c r="N40" s="22">
        <v>70</v>
      </c>
      <c r="O40" s="18">
        <v>41.55</v>
      </c>
      <c r="P40" s="18">
        <v>39.61</v>
      </c>
      <c r="Q40" s="18">
        <v>39.840000000000003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23">
        <f t="shared" si="1"/>
        <v>121</v>
      </c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</row>
    <row r="41" spans="1:60" s="19" customFormat="1" ht="14" thickBot="1" x14ac:dyDescent="0.2">
      <c r="E41" s="43">
        <f>SUM(E10:E40)</f>
        <v>5199</v>
      </c>
      <c r="F41" s="43">
        <f t="shared" ref="F41:H41" si="2">SUM(F10:F40)</f>
        <v>5079</v>
      </c>
      <c r="G41" s="43">
        <f t="shared" si="2"/>
        <v>120</v>
      </c>
      <c r="H41" s="41">
        <f t="shared" si="2"/>
        <v>4346.96</v>
      </c>
      <c r="I41" s="19">
        <f>SUM(I10:I40)</f>
        <v>0</v>
      </c>
      <c r="J41" s="44">
        <f>SUM(J35:J40)</f>
        <v>4346.96</v>
      </c>
      <c r="O41" s="41">
        <f t="shared" ref="O41:AN41" si="3">SUM(O10:O40)</f>
        <v>6791.62</v>
      </c>
      <c r="P41" s="41">
        <f t="shared" si="3"/>
        <v>4252.3100000000004</v>
      </c>
      <c r="Q41" s="41">
        <f t="shared" si="3"/>
        <v>4346.96</v>
      </c>
      <c r="R41" s="41">
        <f t="shared" si="3"/>
        <v>0</v>
      </c>
      <c r="S41" s="41">
        <f t="shared" si="3"/>
        <v>0</v>
      </c>
      <c r="T41" s="41">
        <f t="shared" si="3"/>
        <v>0</v>
      </c>
      <c r="U41" s="41">
        <f t="shared" si="3"/>
        <v>0</v>
      </c>
      <c r="V41" s="41">
        <f t="shared" si="3"/>
        <v>0</v>
      </c>
      <c r="W41" s="41">
        <f t="shared" si="3"/>
        <v>0</v>
      </c>
      <c r="X41" s="41">
        <f t="shared" si="3"/>
        <v>0</v>
      </c>
      <c r="Y41" s="41">
        <f t="shared" si="3"/>
        <v>0</v>
      </c>
      <c r="Z41" s="41">
        <f t="shared" si="3"/>
        <v>0</v>
      </c>
      <c r="AA41" s="41">
        <f t="shared" si="3"/>
        <v>15390.890000000001</v>
      </c>
      <c r="AB41" s="42">
        <f t="shared" si="3"/>
        <v>6480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0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</row>
    <row r="42" spans="1:60" ht="14" thickTop="1" x14ac:dyDescent="0.15">
      <c r="E42" s="3"/>
      <c r="F42" s="3"/>
      <c r="G42" s="3"/>
      <c r="H42" s="5"/>
      <c r="I42" s="12"/>
      <c r="J42" s="12"/>
      <c r="L42" s="2" t="s">
        <v>62</v>
      </c>
      <c r="O42" s="6"/>
      <c r="R42" s="1"/>
      <c r="W42" s="20"/>
      <c r="Y42" s="3"/>
      <c r="Z42" s="3"/>
      <c r="AA42" s="21">
        <f>R42+W42</f>
        <v>0</v>
      </c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</row>
    <row r="43" spans="1:60" x14ac:dyDescent="0.15">
      <c r="A43" s="7"/>
      <c r="B43" s="7"/>
      <c r="E43" s="3"/>
      <c r="F43" s="3"/>
      <c r="G43" s="3"/>
      <c r="J43" s="14"/>
      <c r="R43" s="6"/>
      <c r="S43" s="14"/>
      <c r="AA43" s="13">
        <f>SUM(AA41:AA42)</f>
        <v>15390.890000000001</v>
      </c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</row>
    <row r="44" spans="1:60" x14ac:dyDescent="0.15">
      <c r="A44" s="7"/>
      <c r="B44" s="7"/>
      <c r="E44" s="3"/>
      <c r="F44" s="3"/>
      <c r="G44" s="3"/>
      <c r="J44" s="14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</row>
    <row r="45" spans="1:60" x14ac:dyDescent="0.15">
      <c r="A45" s="7"/>
      <c r="E45" s="3"/>
      <c r="F45" s="3"/>
      <c r="G45" s="3"/>
      <c r="J45" s="14"/>
      <c r="S45" s="15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</row>
    <row r="46" spans="1:60" x14ac:dyDescent="0.15">
      <c r="E46" s="3"/>
      <c r="F46" s="3"/>
      <c r="G46" s="3"/>
      <c r="V46" s="39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</row>
    <row r="47" spans="1:60" x14ac:dyDescent="0.15">
      <c r="E47" s="3"/>
      <c r="F47" s="3"/>
      <c r="G47" s="3"/>
      <c r="V47" s="40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</row>
    <row r="48" spans="1:60" x14ac:dyDescent="0.15">
      <c r="E48" s="3"/>
      <c r="F48" s="3"/>
      <c r="G48" s="3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</row>
    <row r="49" spans="1:60" x14ac:dyDescent="0.15">
      <c r="E49" s="3"/>
      <c r="F49" s="3"/>
      <c r="G49" s="3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</row>
    <row r="50" spans="1:60" x14ac:dyDescent="0.15">
      <c r="B50" s="7"/>
      <c r="C50" s="7"/>
      <c r="D50" s="7"/>
      <c r="E50" s="3"/>
      <c r="F50" s="3"/>
      <c r="G50" s="3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</row>
    <row r="51" spans="1:60" x14ac:dyDescent="0.15">
      <c r="A51" s="7"/>
      <c r="B51" s="7"/>
      <c r="C51" s="7"/>
      <c r="D51" s="7"/>
      <c r="E51" s="3"/>
      <c r="F51" s="3"/>
      <c r="G51" s="3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</row>
    <row r="52" spans="1:60" x14ac:dyDescent="0.15">
      <c r="A52" s="7"/>
      <c r="B52" s="7"/>
      <c r="C52" s="7"/>
      <c r="D52" s="7"/>
      <c r="E52" s="3"/>
      <c r="F52" s="3"/>
      <c r="G52" s="3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</row>
    <row r="53" spans="1:60" x14ac:dyDescent="0.15">
      <c r="A53" s="7"/>
      <c r="E53" s="3"/>
      <c r="F53" s="3"/>
      <c r="G53" s="3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</row>
    <row r="54" spans="1:60" x14ac:dyDescent="0.15">
      <c r="A54" s="7"/>
      <c r="E54" s="3"/>
      <c r="F54" s="3"/>
      <c r="G54" s="3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</row>
    <row r="55" spans="1:60" x14ac:dyDescent="0.15">
      <c r="E55" s="3"/>
      <c r="F55" s="3"/>
      <c r="G55" s="3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</row>
    <row r="56" spans="1:60" x14ac:dyDescent="0.15">
      <c r="E56" s="3"/>
      <c r="F56" s="3"/>
      <c r="G56" s="3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</row>
    <row r="57" spans="1:60" x14ac:dyDescent="0.15">
      <c r="E57" s="3"/>
      <c r="F57" s="3"/>
      <c r="G57" s="3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</row>
    <row r="58" spans="1:60" x14ac:dyDescent="0.15">
      <c r="E58" s="3"/>
      <c r="F58" s="3"/>
      <c r="G58" s="3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</row>
    <row r="59" spans="1:60" x14ac:dyDescent="0.15">
      <c r="E59" s="3"/>
      <c r="F59" s="3"/>
      <c r="G59" s="3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</row>
    <row r="60" spans="1:60" x14ac:dyDescent="0.15">
      <c r="E60" s="3"/>
      <c r="F60" s="3"/>
      <c r="G60" s="3"/>
    </row>
    <row r="61" spans="1:60" x14ac:dyDescent="0.15">
      <c r="E61" s="3"/>
      <c r="F61" s="3"/>
      <c r="G61" s="3"/>
    </row>
  </sheetData>
  <printOptions horizontalCentered="1"/>
  <pageMargins left="0.25" right="0.25" top="0.5" bottom="0.5" header="0.5" footer="0.5"/>
  <pageSetup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H61"/>
  <sheetViews>
    <sheetView topLeftCell="A13" workbookViewId="0">
      <selection activeCell="A20" sqref="A20"/>
    </sheetView>
  </sheetViews>
  <sheetFormatPr baseColWidth="10" defaultColWidth="9.1640625" defaultRowHeight="13" x14ac:dyDescent="0.15"/>
  <cols>
    <col min="1" max="1" width="25.6640625" style="2" bestFit="1" customWidth="1"/>
    <col min="2" max="2" width="15.5" style="2" customWidth="1"/>
    <col min="3" max="3" width="5.1640625" style="2" customWidth="1"/>
    <col min="4" max="4" width="17.33203125" style="2" bestFit="1" customWidth="1"/>
    <col min="5" max="5" width="10.33203125" style="16" bestFit="1" customWidth="1"/>
    <col min="6" max="6" width="10.5" style="2" customWidth="1"/>
    <col min="7" max="7" width="11.33203125" style="2" customWidth="1"/>
    <col min="8" max="8" width="11" style="3" customWidth="1"/>
    <col min="9" max="9" width="9.1640625" style="2"/>
    <col min="10" max="10" width="10.33203125" style="2" bestFit="1" customWidth="1"/>
    <col min="11" max="11" width="35.5" style="2" customWidth="1"/>
    <col min="12" max="12" width="18.83203125" style="2" customWidth="1"/>
    <col min="13" max="13" width="13.5" style="2" customWidth="1"/>
    <col min="14" max="14" width="5.1640625" style="2" customWidth="1"/>
    <col min="15" max="15" width="9.1640625" style="2"/>
    <col min="16" max="16" width="10" style="2" customWidth="1"/>
    <col min="17" max="17" width="10" style="3" customWidth="1"/>
    <col min="18" max="21" width="10" style="2" customWidth="1"/>
    <col min="22" max="22" width="12.83203125" style="3" customWidth="1"/>
    <col min="23" max="23" width="11" style="5" customWidth="1"/>
    <col min="24" max="24" width="13" style="3" customWidth="1"/>
    <col min="25" max="25" width="12" style="5" customWidth="1"/>
    <col min="26" max="26" width="11.1640625" style="5" customWidth="1"/>
    <col min="27" max="27" width="13.83203125" style="3" customWidth="1"/>
    <col min="28" max="29" width="9.1640625" style="2"/>
    <col min="30" max="30" width="10.33203125" style="2" bestFit="1" customWidth="1"/>
    <col min="31" max="16384" width="9.1640625" style="2"/>
  </cols>
  <sheetData>
    <row r="1" spans="1:60" x14ac:dyDescent="0.15">
      <c r="A1" s="2" t="s">
        <v>1</v>
      </c>
      <c r="L1" s="2" t="s">
        <v>1</v>
      </c>
      <c r="X1" s="5"/>
    </row>
    <row r="2" spans="1:60" x14ac:dyDescent="0.15">
      <c r="A2" s="2" t="s">
        <v>2</v>
      </c>
      <c r="D2" s="8"/>
      <c r="E2" s="17"/>
      <c r="L2" s="2" t="s">
        <v>2</v>
      </c>
      <c r="X2" s="5"/>
    </row>
    <row r="3" spans="1:60" x14ac:dyDescent="0.15">
      <c r="A3" s="2" t="s">
        <v>3</v>
      </c>
      <c r="L3" s="2" t="s">
        <v>3</v>
      </c>
      <c r="X3" s="5"/>
    </row>
    <row r="4" spans="1:60" x14ac:dyDescent="0.15">
      <c r="A4" s="2" t="s">
        <v>79</v>
      </c>
      <c r="L4" s="2" t="s">
        <v>4</v>
      </c>
      <c r="X4" s="5"/>
    </row>
    <row r="5" spans="1:60" x14ac:dyDescent="0.15">
      <c r="X5" s="5"/>
    </row>
    <row r="6" spans="1:60" x14ac:dyDescent="0.15">
      <c r="A6" s="2" t="s">
        <v>5</v>
      </c>
      <c r="L6" s="2" t="s">
        <v>5</v>
      </c>
      <c r="X6" s="5"/>
    </row>
    <row r="7" spans="1:60" x14ac:dyDescent="0.15">
      <c r="A7" s="2" t="s">
        <v>78</v>
      </c>
      <c r="H7" s="9"/>
      <c r="L7" s="2" t="str">
        <f>A7</f>
        <v>F/Y 2017/2018</v>
      </c>
      <c r="X7" s="5"/>
      <c r="AB7" s="16" t="s">
        <v>28</v>
      </c>
      <c r="AC7" s="16" t="s">
        <v>28</v>
      </c>
      <c r="AD7" s="16" t="s">
        <v>28</v>
      </c>
      <c r="AE7" s="16" t="s">
        <v>28</v>
      </c>
      <c r="AF7" s="16" t="s">
        <v>28</v>
      </c>
      <c r="AG7" s="16" t="s">
        <v>28</v>
      </c>
      <c r="AH7" s="16" t="s">
        <v>28</v>
      </c>
      <c r="AI7" s="16" t="s">
        <v>28</v>
      </c>
      <c r="AJ7" s="16" t="s">
        <v>28</v>
      </c>
      <c r="AK7" s="16" t="s">
        <v>28</v>
      </c>
      <c r="AL7" s="16" t="s">
        <v>28</v>
      </c>
      <c r="AM7" s="16" t="s">
        <v>28</v>
      </c>
    </row>
    <row r="8" spans="1:60" x14ac:dyDescent="0.15">
      <c r="A8" s="10" t="s">
        <v>80</v>
      </c>
      <c r="E8" s="16" t="s">
        <v>28</v>
      </c>
      <c r="F8" s="2" t="s">
        <v>28</v>
      </c>
      <c r="G8" s="2" t="s">
        <v>29</v>
      </c>
      <c r="H8" s="3" t="s">
        <v>127</v>
      </c>
      <c r="I8" s="2" t="s">
        <v>32</v>
      </c>
      <c r="J8" s="2" t="s">
        <v>34</v>
      </c>
      <c r="L8" s="10" t="str">
        <f>A8</f>
        <v>JULY 2017</v>
      </c>
      <c r="O8" s="2" t="s">
        <v>81</v>
      </c>
      <c r="P8" s="2" t="s">
        <v>82</v>
      </c>
      <c r="Q8" s="3" t="s">
        <v>83</v>
      </c>
      <c r="R8" s="2" t="s">
        <v>84</v>
      </c>
      <c r="S8" s="2" t="s">
        <v>85</v>
      </c>
      <c r="T8" s="2" t="s">
        <v>86</v>
      </c>
      <c r="U8" s="2" t="s">
        <v>87</v>
      </c>
      <c r="V8" s="3" t="s">
        <v>88</v>
      </c>
      <c r="W8" s="5" t="s">
        <v>89</v>
      </c>
      <c r="X8" s="5" t="s">
        <v>90</v>
      </c>
      <c r="Y8" s="5" t="s">
        <v>91</v>
      </c>
      <c r="Z8" s="5" t="s">
        <v>92</v>
      </c>
      <c r="AB8" s="2" t="s">
        <v>81</v>
      </c>
      <c r="AC8" s="2" t="s">
        <v>82</v>
      </c>
      <c r="AD8" s="3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3" t="s">
        <v>88</v>
      </c>
      <c r="AJ8" s="5" t="s">
        <v>89</v>
      </c>
      <c r="AK8" s="5" t="s">
        <v>90</v>
      </c>
      <c r="AL8" s="5" t="s">
        <v>91</v>
      </c>
      <c r="AM8" s="5" t="s">
        <v>92</v>
      </c>
    </row>
    <row r="9" spans="1:60" x14ac:dyDescent="0.15">
      <c r="B9" s="2" t="s">
        <v>6</v>
      </c>
      <c r="C9" s="2" t="s">
        <v>26</v>
      </c>
      <c r="D9" s="2" t="s">
        <v>69</v>
      </c>
      <c r="E9" s="16" t="s">
        <v>27</v>
      </c>
      <c r="F9" s="2" t="s">
        <v>71</v>
      </c>
      <c r="G9" s="2" t="s">
        <v>30</v>
      </c>
      <c r="H9" s="3" t="s">
        <v>31</v>
      </c>
      <c r="I9" s="2" t="s">
        <v>33</v>
      </c>
      <c r="J9" s="2" t="s">
        <v>35</v>
      </c>
      <c r="K9" s="2" t="s">
        <v>36</v>
      </c>
      <c r="M9" s="2" t="s">
        <v>6</v>
      </c>
      <c r="N9" s="2" t="s">
        <v>26</v>
      </c>
      <c r="O9" s="2" t="s">
        <v>40</v>
      </c>
      <c r="P9" s="2" t="s">
        <v>41</v>
      </c>
      <c r="Q9" s="3" t="s">
        <v>42</v>
      </c>
      <c r="R9" s="2" t="s">
        <v>43</v>
      </c>
      <c r="S9" s="2" t="s">
        <v>44</v>
      </c>
      <c r="T9" s="2" t="s">
        <v>45</v>
      </c>
      <c r="U9" s="2" t="s">
        <v>46</v>
      </c>
      <c r="V9" s="3" t="s">
        <v>47</v>
      </c>
      <c r="W9" s="5" t="s">
        <v>48</v>
      </c>
      <c r="X9" s="5" t="s">
        <v>49</v>
      </c>
      <c r="Y9" s="5" t="s">
        <v>50</v>
      </c>
      <c r="Z9" s="5" t="s">
        <v>51</v>
      </c>
      <c r="AA9" s="13" t="s">
        <v>35</v>
      </c>
      <c r="AB9" s="2" t="s">
        <v>40</v>
      </c>
      <c r="AC9" s="2" t="s">
        <v>41</v>
      </c>
      <c r="AD9" s="3" t="s">
        <v>42</v>
      </c>
      <c r="AE9" s="2" t="s">
        <v>43</v>
      </c>
      <c r="AF9" s="2" t="s">
        <v>44</v>
      </c>
      <c r="AG9" s="2" t="s">
        <v>45</v>
      </c>
      <c r="AH9" s="2" t="s">
        <v>46</v>
      </c>
      <c r="AI9" s="3" t="s">
        <v>47</v>
      </c>
      <c r="AJ9" s="5" t="s">
        <v>48</v>
      </c>
      <c r="AK9" s="5" t="s">
        <v>49</v>
      </c>
      <c r="AL9" s="5" t="s">
        <v>50</v>
      </c>
      <c r="AM9" s="5" t="s">
        <v>51</v>
      </c>
      <c r="AN9" s="13" t="s">
        <v>35</v>
      </c>
    </row>
    <row r="10" spans="1:60" x14ac:dyDescent="0.15">
      <c r="A10" s="2" t="s">
        <v>7</v>
      </c>
      <c r="B10" s="28" t="s">
        <v>116</v>
      </c>
      <c r="C10" s="2">
        <v>1</v>
      </c>
      <c r="D10" s="2" t="s">
        <v>73</v>
      </c>
      <c r="E10" s="32">
        <v>0</v>
      </c>
      <c r="F10" s="32">
        <v>0</v>
      </c>
      <c r="G10" s="32">
        <f t="shared" ref="G10:G40" si="0">E10-F10</f>
        <v>0</v>
      </c>
      <c r="H10" s="5">
        <v>0</v>
      </c>
      <c r="L10" s="2" t="s">
        <v>7</v>
      </c>
      <c r="M10" s="11">
        <v>1693036900</v>
      </c>
      <c r="N10" s="2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3">
        <f t="shared" ref="AA10:AA40" si="1">SUM(O10:Z10)</f>
        <v>0</v>
      </c>
      <c r="AB10" s="3">
        <v>0</v>
      </c>
    </row>
    <row r="11" spans="1:60" x14ac:dyDescent="0.15">
      <c r="A11" s="4" t="s">
        <v>67</v>
      </c>
      <c r="B11" s="29" t="s">
        <v>117</v>
      </c>
      <c r="C11" s="4">
        <v>4</v>
      </c>
      <c r="D11" s="4" t="s">
        <v>72</v>
      </c>
      <c r="E11" s="32">
        <v>0</v>
      </c>
      <c r="F11" s="32">
        <v>0</v>
      </c>
      <c r="G11" s="32">
        <f t="shared" si="0"/>
        <v>0</v>
      </c>
      <c r="H11" s="5">
        <v>0</v>
      </c>
      <c r="L11" s="2" t="s">
        <v>7</v>
      </c>
      <c r="M11" s="2">
        <v>1714036900</v>
      </c>
      <c r="N11" s="2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3">
        <f t="shared" si="1"/>
        <v>0</v>
      </c>
      <c r="AB11" s="3">
        <v>0</v>
      </c>
    </row>
    <row r="12" spans="1:60" x14ac:dyDescent="0.15">
      <c r="A12" s="2" t="s">
        <v>70</v>
      </c>
      <c r="B12" s="28" t="s">
        <v>111</v>
      </c>
      <c r="C12" s="2">
        <v>1</v>
      </c>
      <c r="D12" s="27" t="s">
        <v>139</v>
      </c>
      <c r="E12" s="32">
        <v>39</v>
      </c>
      <c r="F12" s="32">
        <v>73</v>
      </c>
      <c r="G12" s="32">
        <f t="shared" si="0"/>
        <v>-34</v>
      </c>
      <c r="H12" s="5">
        <v>50.76</v>
      </c>
      <c r="L12" s="2" t="str">
        <f>A12</f>
        <v>EDSN  (New School)</v>
      </c>
      <c r="M12" s="7">
        <v>14447707424</v>
      </c>
      <c r="N12" s="2">
        <v>1</v>
      </c>
      <c r="O12" s="5">
        <v>63.16</v>
      </c>
      <c r="P12" s="5">
        <v>50.76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3">
        <f t="shared" si="1"/>
        <v>113.91999999999999</v>
      </c>
      <c r="AB12" s="35">
        <v>51</v>
      </c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</row>
    <row r="13" spans="1:60" x14ac:dyDescent="0.15">
      <c r="A13" s="2" t="s">
        <v>53</v>
      </c>
      <c r="B13" s="28" t="s">
        <v>97</v>
      </c>
      <c r="C13" s="2">
        <v>2</v>
      </c>
      <c r="D13" s="27" t="s">
        <v>134</v>
      </c>
      <c r="E13" s="32">
        <v>0</v>
      </c>
      <c r="F13" s="32">
        <v>0</v>
      </c>
      <c r="G13" s="32">
        <f t="shared" si="0"/>
        <v>0</v>
      </c>
      <c r="H13" s="5">
        <v>14.3</v>
      </c>
      <c r="L13" s="2" t="s">
        <v>8</v>
      </c>
      <c r="M13" s="2">
        <v>314038900</v>
      </c>
      <c r="N13" s="2">
        <v>2</v>
      </c>
      <c r="O13" s="5">
        <v>14.79</v>
      </c>
      <c r="P13" s="5">
        <v>14.3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3">
        <f t="shared" si="1"/>
        <v>29.09</v>
      </c>
      <c r="AB13" s="35">
        <v>0</v>
      </c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</row>
    <row r="14" spans="1:60" x14ac:dyDescent="0.15">
      <c r="A14" s="2" t="s">
        <v>53</v>
      </c>
      <c r="B14" s="28" t="s">
        <v>98</v>
      </c>
      <c r="C14" s="2">
        <v>2</v>
      </c>
      <c r="D14" s="27" t="s">
        <v>134</v>
      </c>
      <c r="E14" s="32">
        <v>45</v>
      </c>
      <c r="F14" s="32">
        <v>99</v>
      </c>
      <c r="G14" s="32">
        <f t="shared" si="0"/>
        <v>-54</v>
      </c>
      <c r="H14" s="5">
        <v>56.4</v>
      </c>
      <c r="L14" s="2" t="s">
        <v>8</v>
      </c>
      <c r="M14" s="2">
        <v>335038900</v>
      </c>
      <c r="N14" s="2">
        <v>2</v>
      </c>
      <c r="O14" s="5">
        <v>91.34</v>
      </c>
      <c r="P14" s="5">
        <v>56.4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3">
        <f t="shared" si="1"/>
        <v>147.74</v>
      </c>
      <c r="AB14" s="35">
        <v>8</v>
      </c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</row>
    <row r="15" spans="1:60" x14ac:dyDescent="0.15">
      <c r="A15" s="2" t="s">
        <v>9</v>
      </c>
      <c r="B15" s="28" t="s">
        <v>118</v>
      </c>
      <c r="C15" s="2">
        <v>4</v>
      </c>
      <c r="D15" s="27" t="s">
        <v>131</v>
      </c>
      <c r="E15" s="32">
        <v>27</v>
      </c>
      <c r="F15" s="32">
        <v>23</v>
      </c>
      <c r="G15" s="32">
        <f t="shared" si="0"/>
        <v>4</v>
      </c>
      <c r="H15" s="5">
        <v>39.54</v>
      </c>
      <c r="L15" s="2" t="s">
        <v>9</v>
      </c>
      <c r="M15" s="2">
        <v>204046000</v>
      </c>
      <c r="N15" s="2">
        <v>3</v>
      </c>
      <c r="O15" s="5">
        <v>2613.29</v>
      </c>
      <c r="P15" s="5">
        <v>39.54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3">
        <f t="shared" si="1"/>
        <v>2652.83</v>
      </c>
      <c r="AB15" s="35">
        <v>0</v>
      </c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</row>
    <row r="16" spans="1:60" x14ac:dyDescent="0.15">
      <c r="A16" s="2" t="s">
        <v>10</v>
      </c>
      <c r="B16" s="28" t="s">
        <v>101</v>
      </c>
      <c r="C16" s="2">
        <v>4</v>
      </c>
      <c r="D16" s="27" t="s">
        <v>133</v>
      </c>
      <c r="E16" s="32">
        <v>10</v>
      </c>
      <c r="F16" s="32">
        <v>8</v>
      </c>
      <c r="G16" s="32">
        <f t="shared" si="0"/>
        <v>2</v>
      </c>
      <c r="H16" s="5">
        <v>24.64</v>
      </c>
      <c r="L16" s="2" t="s">
        <v>10</v>
      </c>
      <c r="M16" s="2">
        <v>880042100</v>
      </c>
      <c r="N16" s="2">
        <v>4</v>
      </c>
      <c r="O16" s="5">
        <v>28.05</v>
      </c>
      <c r="P16" s="5">
        <v>24.64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3">
        <f t="shared" si="1"/>
        <v>52.69</v>
      </c>
      <c r="AB16" s="35">
        <v>14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</row>
    <row r="17" spans="1:60" x14ac:dyDescent="0.15">
      <c r="A17" s="2" t="s">
        <v>10</v>
      </c>
      <c r="B17" s="28" t="s">
        <v>102</v>
      </c>
      <c r="C17" s="2">
        <v>4</v>
      </c>
      <c r="D17" s="27" t="s">
        <v>133</v>
      </c>
      <c r="E17" s="32">
        <v>2</v>
      </c>
      <c r="F17" s="32">
        <v>1</v>
      </c>
      <c r="G17" s="32">
        <f t="shared" si="0"/>
        <v>1</v>
      </c>
      <c r="H17" s="5">
        <v>17.16</v>
      </c>
      <c r="L17" s="2" t="s">
        <v>10</v>
      </c>
      <c r="M17" s="2">
        <v>901042100</v>
      </c>
      <c r="N17" s="2">
        <v>4</v>
      </c>
      <c r="O17" s="5">
        <v>20.48</v>
      </c>
      <c r="P17" s="5">
        <v>17.16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3">
        <f t="shared" si="1"/>
        <v>37.64</v>
      </c>
      <c r="AB17" s="35">
        <v>6</v>
      </c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</row>
    <row r="18" spans="1:60" x14ac:dyDescent="0.15">
      <c r="A18" s="2" t="s">
        <v>58</v>
      </c>
      <c r="B18" s="28" t="s">
        <v>112</v>
      </c>
      <c r="C18" s="2">
        <v>16</v>
      </c>
      <c r="D18" s="27" t="s">
        <v>136</v>
      </c>
      <c r="E18" s="32">
        <v>18</v>
      </c>
      <c r="F18" s="32">
        <v>25</v>
      </c>
      <c r="G18" s="32">
        <f t="shared" si="0"/>
        <v>-7</v>
      </c>
      <c r="H18" s="5">
        <v>34.229999999999997</v>
      </c>
      <c r="L18" s="2" t="s">
        <v>11</v>
      </c>
      <c r="M18" s="2">
        <v>1532983611</v>
      </c>
      <c r="N18" s="2">
        <v>16</v>
      </c>
      <c r="O18" s="5">
        <v>35.01</v>
      </c>
      <c r="P18" s="5">
        <v>34.229999999999997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3">
        <f t="shared" si="1"/>
        <v>69.239999999999995</v>
      </c>
      <c r="AB18" s="35">
        <v>17</v>
      </c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</row>
    <row r="19" spans="1:60" x14ac:dyDescent="0.15">
      <c r="A19" s="2" t="s">
        <v>56</v>
      </c>
      <c r="B19" s="28" t="s">
        <v>113</v>
      </c>
      <c r="C19" s="2">
        <v>6</v>
      </c>
      <c r="D19" s="27" t="s">
        <v>136</v>
      </c>
      <c r="E19" s="32">
        <v>55</v>
      </c>
      <c r="F19" s="32">
        <v>48</v>
      </c>
      <c r="G19" s="32">
        <f t="shared" si="0"/>
        <v>7</v>
      </c>
      <c r="H19" s="5">
        <v>65.7</v>
      </c>
      <c r="L19" s="2" t="s">
        <v>12</v>
      </c>
      <c r="M19" s="2">
        <v>1635048500</v>
      </c>
      <c r="N19" s="2">
        <v>6</v>
      </c>
      <c r="O19" s="5">
        <v>35.61</v>
      </c>
      <c r="P19" s="5">
        <v>65.7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3">
        <f t="shared" si="1"/>
        <v>101.31</v>
      </c>
      <c r="AB19" s="35">
        <v>21</v>
      </c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</row>
    <row r="20" spans="1:60" x14ac:dyDescent="0.15">
      <c r="A20" s="2" t="s">
        <v>13</v>
      </c>
      <c r="B20" s="28" t="s">
        <v>119</v>
      </c>
      <c r="C20" s="2">
        <v>7</v>
      </c>
      <c r="D20" s="4" t="s">
        <v>128</v>
      </c>
      <c r="E20" s="32">
        <v>1</v>
      </c>
      <c r="F20" s="32">
        <v>2</v>
      </c>
      <c r="G20" s="32">
        <f t="shared" si="0"/>
        <v>-1</v>
      </c>
      <c r="H20" s="5">
        <v>15.23</v>
      </c>
      <c r="L20" s="2" t="s">
        <v>13</v>
      </c>
      <c r="M20" s="2">
        <v>1914036400</v>
      </c>
      <c r="N20" s="2">
        <v>7</v>
      </c>
      <c r="O20" s="5">
        <v>52.95</v>
      </c>
      <c r="P20" s="5">
        <v>15.23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3">
        <f>SUM(O20:Z20)</f>
        <v>68.180000000000007</v>
      </c>
      <c r="AB20" s="35">
        <v>39</v>
      </c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</row>
    <row r="21" spans="1:60" x14ac:dyDescent="0.15">
      <c r="A21" s="4" t="s">
        <v>13</v>
      </c>
      <c r="B21" s="29" t="s">
        <v>120</v>
      </c>
      <c r="C21" s="4">
        <v>7</v>
      </c>
      <c r="D21" s="4" t="s">
        <v>128</v>
      </c>
      <c r="E21" s="32">
        <v>13</v>
      </c>
      <c r="F21" s="32">
        <v>25</v>
      </c>
      <c r="G21" s="32">
        <f t="shared" si="0"/>
        <v>-12</v>
      </c>
      <c r="H21" s="5">
        <v>26.47</v>
      </c>
      <c r="L21" s="2" t="s">
        <v>13</v>
      </c>
      <c r="M21" s="2">
        <v>1893036400</v>
      </c>
      <c r="N21" s="2">
        <v>7</v>
      </c>
      <c r="O21" s="5">
        <v>34.85</v>
      </c>
      <c r="P21" s="5">
        <v>26.47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3">
        <f t="shared" si="1"/>
        <v>61.32</v>
      </c>
      <c r="AB21" s="35">
        <v>20</v>
      </c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</row>
    <row r="22" spans="1:60" x14ac:dyDescent="0.15">
      <c r="A22" s="2" t="s">
        <v>61</v>
      </c>
      <c r="B22" s="28" t="s">
        <v>121</v>
      </c>
      <c r="C22" s="2">
        <v>8</v>
      </c>
      <c r="D22" s="27" t="s">
        <v>130</v>
      </c>
      <c r="E22" s="32">
        <v>4</v>
      </c>
      <c r="F22" s="32">
        <v>44</v>
      </c>
      <c r="G22" s="32">
        <f t="shared" si="0"/>
        <v>-40</v>
      </c>
      <c r="H22" s="5">
        <v>18.05</v>
      </c>
      <c r="L22" s="2" t="s">
        <v>14</v>
      </c>
      <c r="M22" s="2">
        <v>705035367</v>
      </c>
      <c r="N22" s="2">
        <v>8</v>
      </c>
      <c r="O22" s="5">
        <v>312.86</v>
      </c>
      <c r="P22" s="5">
        <v>18.05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3">
        <f t="shared" si="1"/>
        <v>330.91</v>
      </c>
      <c r="AB22" s="32">
        <v>270</v>
      </c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</row>
    <row r="23" spans="1:60" x14ac:dyDescent="0.15">
      <c r="A23" s="7" t="s">
        <v>64</v>
      </c>
      <c r="B23" s="28" t="s">
        <v>122</v>
      </c>
      <c r="C23" s="2">
        <v>17</v>
      </c>
      <c r="D23" s="2" t="s">
        <v>75</v>
      </c>
      <c r="E23" s="32">
        <v>2</v>
      </c>
      <c r="F23" s="32">
        <v>5</v>
      </c>
      <c r="G23" s="32">
        <f t="shared" si="0"/>
        <v>-3</v>
      </c>
      <c r="H23" s="5">
        <f>384.97-368.81</f>
        <v>16.160000000000025</v>
      </c>
      <c r="L23" s="2" t="s">
        <v>15</v>
      </c>
      <c r="M23" s="2">
        <v>183046700</v>
      </c>
      <c r="N23" s="2">
        <v>17</v>
      </c>
      <c r="O23" s="5">
        <v>-368.81</v>
      </c>
      <c r="P23" s="5">
        <f>384.97-368.81</f>
        <v>16.160000000000025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3">
        <f t="shared" si="1"/>
        <v>-352.65</v>
      </c>
      <c r="AB23" s="35">
        <v>0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</row>
    <row r="24" spans="1:60" x14ac:dyDescent="0.15">
      <c r="A24" s="2" t="s">
        <v>16</v>
      </c>
      <c r="B24" s="28" t="s">
        <v>106</v>
      </c>
      <c r="C24" s="2">
        <v>19</v>
      </c>
      <c r="D24" s="27" t="s">
        <v>137</v>
      </c>
      <c r="E24" s="32">
        <v>22</v>
      </c>
      <c r="F24" s="32">
        <v>22</v>
      </c>
      <c r="G24" s="32">
        <f t="shared" si="0"/>
        <v>0</v>
      </c>
      <c r="H24" s="5">
        <v>36.4</v>
      </c>
      <c r="L24" s="2" t="s">
        <v>16</v>
      </c>
      <c r="M24" s="2">
        <v>1169047000</v>
      </c>
      <c r="N24" s="2">
        <v>19</v>
      </c>
      <c r="O24" s="5">
        <v>46.39</v>
      </c>
      <c r="P24" s="5">
        <v>36.4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3">
        <f t="shared" si="1"/>
        <v>82.789999999999992</v>
      </c>
      <c r="AB24" s="35">
        <v>33</v>
      </c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</row>
    <row r="25" spans="1:60" x14ac:dyDescent="0.15">
      <c r="A25" s="2" t="s">
        <v>60</v>
      </c>
      <c r="B25" s="28" t="s">
        <v>94</v>
      </c>
      <c r="C25" s="2">
        <v>10</v>
      </c>
      <c r="D25" s="27" t="s">
        <v>95</v>
      </c>
      <c r="E25" s="32">
        <v>0</v>
      </c>
      <c r="F25" s="32">
        <v>0</v>
      </c>
      <c r="G25" s="32">
        <f t="shared" si="0"/>
        <v>0</v>
      </c>
      <c r="H25" s="5">
        <v>0</v>
      </c>
      <c r="L25" s="2" t="s">
        <v>17</v>
      </c>
      <c r="M25" s="2">
        <v>120046700</v>
      </c>
      <c r="N25" s="2">
        <v>10</v>
      </c>
      <c r="O25" s="5">
        <v>13.45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3">
        <f t="shared" si="1"/>
        <v>13.45</v>
      </c>
      <c r="AB25" s="35">
        <v>9</v>
      </c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</row>
    <row r="26" spans="1:60" x14ac:dyDescent="0.15">
      <c r="A26" s="7" t="s">
        <v>60</v>
      </c>
      <c r="B26" s="28" t="s">
        <v>124</v>
      </c>
      <c r="C26" s="2">
        <v>10</v>
      </c>
      <c r="D26" s="27" t="s">
        <v>132</v>
      </c>
      <c r="E26" s="32">
        <v>985</v>
      </c>
      <c r="F26" s="32">
        <v>1244</v>
      </c>
      <c r="G26" s="32">
        <f t="shared" si="0"/>
        <v>-259</v>
      </c>
      <c r="H26" s="5">
        <v>758.01</v>
      </c>
      <c r="L26" s="2" t="s">
        <v>17</v>
      </c>
      <c r="M26" s="2">
        <v>162046700</v>
      </c>
      <c r="N26" s="2">
        <v>10</v>
      </c>
      <c r="O26" s="5">
        <v>727.48</v>
      </c>
      <c r="P26" s="5">
        <v>758.01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3">
        <f t="shared" si="1"/>
        <v>1485.49</v>
      </c>
      <c r="AB26" s="35">
        <v>2362</v>
      </c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</row>
    <row r="27" spans="1:60" x14ac:dyDescent="0.15">
      <c r="A27" s="2" t="s">
        <v>66</v>
      </c>
      <c r="B27" s="28" t="s">
        <v>104</v>
      </c>
      <c r="C27" s="2">
        <v>11</v>
      </c>
      <c r="D27" s="27" t="s">
        <v>136</v>
      </c>
      <c r="E27" s="32">
        <v>87</v>
      </c>
      <c r="F27" s="32">
        <v>139</v>
      </c>
      <c r="G27" s="32">
        <f t="shared" si="0"/>
        <v>-52</v>
      </c>
      <c r="H27" s="5">
        <v>144.22</v>
      </c>
      <c r="L27" s="2" t="s">
        <v>18</v>
      </c>
      <c r="M27" s="2">
        <v>1067037000</v>
      </c>
      <c r="N27" s="2">
        <v>11</v>
      </c>
      <c r="O27" s="5">
        <v>181.02</v>
      </c>
      <c r="P27" s="5">
        <v>144.22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3">
        <f t="shared" si="1"/>
        <v>325.24</v>
      </c>
      <c r="AB27" s="35">
        <v>175</v>
      </c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</row>
    <row r="28" spans="1:60" x14ac:dyDescent="0.15">
      <c r="A28" s="2" t="s">
        <v>18</v>
      </c>
      <c r="B28" s="28" t="s">
        <v>110</v>
      </c>
      <c r="C28" s="2">
        <v>11</v>
      </c>
      <c r="D28" s="27" t="s">
        <v>129</v>
      </c>
      <c r="E28" s="32">
        <v>1</v>
      </c>
      <c r="F28" s="32">
        <v>4</v>
      </c>
      <c r="G28" s="32">
        <f t="shared" si="0"/>
        <v>-3</v>
      </c>
      <c r="H28" s="5">
        <v>15.23</v>
      </c>
      <c r="L28" s="2" t="s">
        <v>18</v>
      </c>
      <c r="M28" s="2">
        <v>1383048200</v>
      </c>
      <c r="N28" s="2">
        <v>11</v>
      </c>
      <c r="O28" s="5">
        <v>54.54</v>
      </c>
      <c r="P28" s="5">
        <v>15.23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3">
        <f>SUM(O28:Z28)</f>
        <v>69.77</v>
      </c>
      <c r="AB28" s="35">
        <v>41</v>
      </c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</row>
    <row r="29" spans="1:60" x14ac:dyDescent="0.15">
      <c r="A29" s="2" t="s">
        <v>0</v>
      </c>
      <c r="B29" s="28" t="s">
        <v>100</v>
      </c>
      <c r="C29" s="2">
        <v>12</v>
      </c>
      <c r="D29" s="27" t="s">
        <v>135</v>
      </c>
      <c r="E29" s="32">
        <v>136</v>
      </c>
      <c r="F29" s="32">
        <v>673</v>
      </c>
      <c r="G29" s="32">
        <f t="shared" si="0"/>
        <v>-537</v>
      </c>
      <c r="H29" s="5">
        <v>142.5</v>
      </c>
      <c r="L29" s="2" t="s">
        <v>19</v>
      </c>
      <c r="M29" s="2">
        <v>866038000</v>
      </c>
      <c r="N29" s="2">
        <v>12</v>
      </c>
      <c r="O29" s="5">
        <v>154.31</v>
      </c>
      <c r="P29" s="5">
        <v>142.5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3">
        <f t="shared" si="1"/>
        <v>296.81</v>
      </c>
      <c r="AB29" s="35">
        <v>146</v>
      </c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</row>
    <row r="30" spans="1:60" x14ac:dyDescent="0.15">
      <c r="A30" s="2" t="s">
        <v>19</v>
      </c>
      <c r="B30" s="28" t="s">
        <v>103</v>
      </c>
      <c r="C30" s="2">
        <v>12</v>
      </c>
      <c r="D30" s="27" t="s">
        <v>135</v>
      </c>
      <c r="E30" s="32">
        <v>39</v>
      </c>
      <c r="F30" s="32">
        <v>47</v>
      </c>
      <c r="G30" s="32">
        <f t="shared" si="0"/>
        <v>-8</v>
      </c>
      <c r="H30" s="5">
        <v>51.77</v>
      </c>
      <c r="L30" s="2" t="s">
        <v>19</v>
      </c>
      <c r="M30" s="2">
        <v>1055038000</v>
      </c>
      <c r="N30" s="2">
        <v>12</v>
      </c>
      <c r="O30" s="5">
        <v>61.62</v>
      </c>
      <c r="P30" s="5">
        <v>51.77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3">
        <f t="shared" si="1"/>
        <v>113.39</v>
      </c>
      <c r="AB30" s="35">
        <v>49</v>
      </c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</row>
    <row r="31" spans="1:60" x14ac:dyDescent="0.15">
      <c r="A31" s="2" t="s">
        <v>59</v>
      </c>
      <c r="B31" s="28" t="s">
        <v>105</v>
      </c>
      <c r="C31" s="2">
        <v>12</v>
      </c>
      <c r="D31" s="27" t="s">
        <v>135</v>
      </c>
      <c r="E31" s="32">
        <v>786</v>
      </c>
      <c r="F31" s="32">
        <v>467</v>
      </c>
      <c r="G31" s="32">
        <f t="shared" si="0"/>
        <v>319</v>
      </c>
      <c r="H31" s="5">
        <v>621.58000000000004</v>
      </c>
      <c r="L31" s="2" t="s">
        <v>19</v>
      </c>
      <c r="M31" s="2">
        <v>1076038000</v>
      </c>
      <c r="N31" s="2">
        <v>12</v>
      </c>
      <c r="O31" s="5">
        <v>759.95</v>
      </c>
      <c r="P31" s="5">
        <v>621.58000000000004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3">
        <f t="shared" si="1"/>
        <v>1381.5300000000002</v>
      </c>
      <c r="AB31" s="35">
        <v>958</v>
      </c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</row>
    <row r="32" spans="1:60" x14ac:dyDescent="0.15">
      <c r="A32" s="2" t="s">
        <v>55</v>
      </c>
      <c r="B32" s="28" t="s">
        <v>115</v>
      </c>
      <c r="C32" s="2">
        <v>14</v>
      </c>
      <c r="D32" s="27" t="s">
        <v>136</v>
      </c>
      <c r="E32" s="32">
        <v>7</v>
      </c>
      <c r="F32" s="32">
        <v>29</v>
      </c>
      <c r="G32" s="32">
        <f t="shared" si="0"/>
        <v>-22</v>
      </c>
      <c r="H32" s="5">
        <v>20.85</v>
      </c>
      <c r="L32" s="2" t="s">
        <v>20</v>
      </c>
      <c r="M32" s="2">
        <v>2015041200</v>
      </c>
      <c r="N32" s="2">
        <v>14</v>
      </c>
      <c r="O32" s="5">
        <v>26.67</v>
      </c>
      <c r="P32" s="5">
        <v>20.85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3">
        <f t="shared" si="1"/>
        <v>47.52</v>
      </c>
      <c r="AB32" s="35">
        <v>11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</row>
    <row r="33" spans="1:60" x14ac:dyDescent="0.15">
      <c r="A33" s="2" t="s">
        <v>65</v>
      </c>
      <c r="B33" s="28" t="s">
        <v>107</v>
      </c>
      <c r="C33" s="2">
        <v>15</v>
      </c>
      <c r="D33" s="27" t="s">
        <v>133</v>
      </c>
      <c r="E33" s="32">
        <v>2650</v>
      </c>
      <c r="F33" s="32">
        <v>2007</v>
      </c>
      <c r="G33" s="32">
        <f t="shared" si="0"/>
        <v>643</v>
      </c>
      <c r="H33" s="5">
        <v>1915.47</v>
      </c>
      <c r="J33" s="14"/>
      <c r="L33" s="2" t="s">
        <v>21</v>
      </c>
      <c r="M33" s="2">
        <v>1187031200</v>
      </c>
      <c r="N33" s="2">
        <v>15</v>
      </c>
      <c r="O33" s="5">
        <v>1659.9</v>
      </c>
      <c r="P33" s="5">
        <v>1915.47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3">
        <f t="shared" si="1"/>
        <v>3575.37</v>
      </c>
      <c r="AB33" s="35">
        <v>2243</v>
      </c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</row>
    <row r="34" spans="1:60" x14ac:dyDescent="0.15">
      <c r="A34" s="2" t="s">
        <v>68</v>
      </c>
      <c r="B34" s="28" t="s">
        <v>123</v>
      </c>
      <c r="C34" s="2">
        <v>70</v>
      </c>
      <c r="D34" s="27">
        <v>0</v>
      </c>
      <c r="E34" s="32">
        <v>0</v>
      </c>
      <c r="F34" s="32">
        <v>0</v>
      </c>
      <c r="G34" s="32">
        <f t="shared" si="0"/>
        <v>0</v>
      </c>
      <c r="H34" s="5">
        <v>0</v>
      </c>
      <c r="L34" s="2" t="s">
        <v>24</v>
      </c>
      <c r="M34" s="2">
        <v>1197038000</v>
      </c>
      <c r="N34" s="2">
        <v>70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3">
        <f>SUM(O34:Z34)</f>
        <v>0</v>
      </c>
      <c r="AB34" s="35">
        <v>0</v>
      </c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</row>
    <row r="35" spans="1:60" x14ac:dyDescent="0.15">
      <c r="A35" s="7" t="s">
        <v>22</v>
      </c>
      <c r="B35" s="28" t="s">
        <v>96</v>
      </c>
      <c r="C35" s="2">
        <v>60</v>
      </c>
      <c r="D35" s="27" t="s">
        <v>133</v>
      </c>
      <c r="E35" s="32">
        <v>4</v>
      </c>
      <c r="F35" s="32">
        <v>3</v>
      </c>
      <c r="G35" s="32">
        <f t="shared" si="0"/>
        <v>1</v>
      </c>
      <c r="H35" s="5">
        <v>19.04</v>
      </c>
      <c r="J35" s="12">
        <f>SUM(H10:H35)</f>
        <v>4103.71</v>
      </c>
      <c r="K35" s="2" t="s">
        <v>37</v>
      </c>
      <c r="L35" s="2" t="s">
        <v>22</v>
      </c>
      <c r="M35" s="2">
        <v>207046800</v>
      </c>
      <c r="N35" s="2">
        <v>60</v>
      </c>
      <c r="O35" s="5">
        <v>17.62</v>
      </c>
      <c r="P35" s="5">
        <v>19.04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3">
        <f t="shared" si="1"/>
        <v>36.659999999999997</v>
      </c>
      <c r="AB35" s="35">
        <v>3</v>
      </c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</row>
    <row r="36" spans="1:60" x14ac:dyDescent="0.15">
      <c r="A36" s="2" t="s">
        <v>57</v>
      </c>
      <c r="B36" s="28" t="s">
        <v>114</v>
      </c>
      <c r="C36" s="2">
        <v>58</v>
      </c>
      <c r="D36" s="27" t="s">
        <v>139</v>
      </c>
      <c r="E36" s="32">
        <v>2</v>
      </c>
      <c r="F36" s="32">
        <v>5</v>
      </c>
      <c r="G36" s="32">
        <f t="shared" si="0"/>
        <v>-3</v>
      </c>
      <c r="H36" s="5">
        <v>16.170000000000002</v>
      </c>
      <c r="J36" s="6">
        <f>SUM(H36:H36)</f>
        <v>16.170000000000002</v>
      </c>
      <c r="K36" s="2" t="s">
        <v>74</v>
      </c>
      <c r="L36" s="2" t="s">
        <v>23</v>
      </c>
      <c r="M36" s="2">
        <v>1671034200</v>
      </c>
      <c r="N36" s="2">
        <v>58</v>
      </c>
      <c r="O36" s="5">
        <v>18.59</v>
      </c>
      <c r="P36" s="5">
        <v>16.170000000000002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3">
        <f t="shared" si="1"/>
        <v>34.760000000000005</v>
      </c>
      <c r="AB36" s="35">
        <v>4</v>
      </c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</row>
    <row r="37" spans="1:60" x14ac:dyDescent="0.15">
      <c r="A37" s="2" t="s">
        <v>63</v>
      </c>
      <c r="B37" s="28" t="s">
        <v>108</v>
      </c>
      <c r="C37" s="2">
        <v>70</v>
      </c>
      <c r="D37" s="2" t="s">
        <v>76</v>
      </c>
      <c r="E37" s="32">
        <v>4</v>
      </c>
      <c r="F37" s="32">
        <v>5</v>
      </c>
      <c r="G37" s="32">
        <f t="shared" si="0"/>
        <v>-1</v>
      </c>
      <c r="H37" s="5">
        <v>18.05</v>
      </c>
      <c r="L37" s="2" t="s">
        <v>24</v>
      </c>
      <c r="M37" s="2">
        <v>1218038000</v>
      </c>
      <c r="N37" s="2">
        <v>70</v>
      </c>
      <c r="O37" s="5">
        <v>19.57</v>
      </c>
      <c r="P37" s="5">
        <v>18.05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3">
        <f t="shared" si="1"/>
        <v>37.620000000000005</v>
      </c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</row>
    <row r="38" spans="1:60" x14ac:dyDescent="0.15">
      <c r="A38" s="2" t="s">
        <v>24</v>
      </c>
      <c r="B38" s="28" t="s">
        <v>99</v>
      </c>
      <c r="C38" s="2">
        <v>70</v>
      </c>
      <c r="D38" s="27" t="s">
        <v>133</v>
      </c>
      <c r="E38" s="32">
        <v>27</v>
      </c>
      <c r="F38" s="32">
        <v>25</v>
      </c>
      <c r="G38" s="32">
        <f>E38-F38</f>
        <v>2</v>
      </c>
      <c r="H38" s="5">
        <v>44.59</v>
      </c>
      <c r="L38" s="2" t="s">
        <v>24</v>
      </c>
      <c r="M38" s="2">
        <v>777037900</v>
      </c>
      <c r="N38" s="2">
        <v>70</v>
      </c>
      <c r="O38" s="5">
        <v>42.31</v>
      </c>
      <c r="P38" s="5">
        <v>44.59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3">
        <f>SUM(O38:Z38)</f>
        <v>86.9</v>
      </c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</row>
    <row r="39" spans="1:60" x14ac:dyDescent="0.15">
      <c r="A39" s="2" t="s">
        <v>39</v>
      </c>
      <c r="B39" s="28" t="s">
        <v>125</v>
      </c>
      <c r="C39" s="2">
        <v>70</v>
      </c>
      <c r="D39" s="27" t="s">
        <v>129</v>
      </c>
      <c r="E39" s="32">
        <v>17</v>
      </c>
      <c r="F39" s="32">
        <v>36</v>
      </c>
      <c r="G39" s="32">
        <f>E39-F39</f>
        <v>-19</v>
      </c>
      <c r="H39" s="5">
        <v>30.18</v>
      </c>
      <c r="L39" s="2" t="s">
        <v>39</v>
      </c>
      <c r="M39" s="2">
        <v>1176038000</v>
      </c>
      <c r="N39" s="2">
        <v>70</v>
      </c>
      <c r="O39" s="5">
        <v>33.07</v>
      </c>
      <c r="P39" s="5">
        <v>30.18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3">
        <f>SUM(O39:Z39)</f>
        <v>63.25</v>
      </c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</row>
    <row r="40" spans="1:60" x14ac:dyDescent="0.15">
      <c r="A40" s="2" t="s">
        <v>54</v>
      </c>
      <c r="B40" s="28" t="s">
        <v>109</v>
      </c>
      <c r="C40" s="2">
        <v>70</v>
      </c>
      <c r="D40" s="2" t="s">
        <v>138</v>
      </c>
      <c r="E40" s="32">
        <v>26</v>
      </c>
      <c r="F40" s="32">
        <v>24</v>
      </c>
      <c r="G40" s="32">
        <f t="shared" si="0"/>
        <v>2</v>
      </c>
      <c r="H40" s="5">
        <v>39.61</v>
      </c>
      <c r="J40" s="6">
        <f>SUM(H37:H40)</f>
        <v>132.43</v>
      </c>
      <c r="K40" s="2" t="s">
        <v>52</v>
      </c>
      <c r="L40" s="2" t="s">
        <v>25</v>
      </c>
      <c r="M40" s="2">
        <v>1286038000</v>
      </c>
      <c r="N40" s="2">
        <v>70</v>
      </c>
      <c r="O40" s="5">
        <v>41.55</v>
      </c>
      <c r="P40" s="5">
        <v>39.61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3">
        <f t="shared" si="1"/>
        <v>81.16</v>
      </c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</row>
    <row r="41" spans="1:60" s="19" customFormat="1" ht="14" thickBot="1" x14ac:dyDescent="0.2">
      <c r="E41" s="43">
        <f>SUM(E10:E40)</f>
        <v>5009</v>
      </c>
      <c r="F41" s="43">
        <f t="shared" ref="F41:H41" si="2">SUM(F10:F40)</f>
        <v>5083</v>
      </c>
      <c r="G41" s="43">
        <f t="shared" si="2"/>
        <v>-74</v>
      </c>
      <c r="H41" s="41">
        <f t="shared" si="2"/>
        <v>4252.3100000000004</v>
      </c>
      <c r="I41" s="19">
        <f>SUM(I10:I40)</f>
        <v>0</v>
      </c>
      <c r="J41" s="44">
        <f>SUM(J35:J40)</f>
        <v>4252.3100000000004</v>
      </c>
      <c r="O41" s="41">
        <f t="shared" ref="O41:AN41" si="3">SUM(O10:O40)</f>
        <v>6791.62</v>
      </c>
      <c r="P41" s="41">
        <f t="shared" si="3"/>
        <v>4252.3100000000004</v>
      </c>
      <c r="Q41" s="41">
        <f t="shared" si="3"/>
        <v>0</v>
      </c>
      <c r="R41" s="41">
        <f t="shared" si="3"/>
        <v>0</v>
      </c>
      <c r="S41" s="41">
        <f t="shared" si="3"/>
        <v>0</v>
      </c>
      <c r="T41" s="41">
        <f t="shared" si="3"/>
        <v>0</v>
      </c>
      <c r="U41" s="41">
        <f t="shared" si="3"/>
        <v>0</v>
      </c>
      <c r="V41" s="41">
        <f t="shared" si="3"/>
        <v>0</v>
      </c>
      <c r="W41" s="41">
        <f t="shared" si="3"/>
        <v>0</v>
      </c>
      <c r="X41" s="41">
        <f t="shared" si="3"/>
        <v>0</v>
      </c>
      <c r="Y41" s="41">
        <f t="shared" si="3"/>
        <v>0</v>
      </c>
      <c r="Z41" s="41">
        <f t="shared" si="3"/>
        <v>0</v>
      </c>
      <c r="AA41" s="41">
        <f t="shared" si="3"/>
        <v>11043.930000000002</v>
      </c>
      <c r="AB41" s="42">
        <f t="shared" si="3"/>
        <v>6480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0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</row>
    <row r="42" spans="1:60" ht="14" thickTop="1" x14ac:dyDescent="0.15">
      <c r="E42" s="3"/>
      <c r="F42" s="3"/>
      <c r="G42" s="3"/>
      <c r="H42" s="5"/>
      <c r="I42" s="12"/>
      <c r="J42" s="12"/>
      <c r="L42" s="2" t="s">
        <v>62</v>
      </c>
      <c r="O42" s="6"/>
      <c r="R42" s="1"/>
      <c r="W42" s="20"/>
      <c r="Y42" s="3"/>
      <c r="Z42" s="3"/>
      <c r="AA42" s="21">
        <f>R42+W42</f>
        <v>0</v>
      </c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</row>
    <row r="43" spans="1:60" x14ac:dyDescent="0.15">
      <c r="A43" s="7"/>
      <c r="B43" s="7"/>
      <c r="E43" s="3"/>
      <c r="F43" s="3"/>
      <c r="G43" s="3"/>
      <c r="J43" s="14"/>
      <c r="R43" s="6"/>
      <c r="S43" s="14"/>
      <c r="AA43" s="13">
        <f>SUM(AA41:AA42)</f>
        <v>11043.930000000002</v>
      </c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</row>
    <row r="44" spans="1:60" x14ac:dyDescent="0.15">
      <c r="A44" s="7"/>
      <c r="B44" s="7"/>
      <c r="E44" s="3"/>
      <c r="F44" s="3"/>
      <c r="G44" s="3"/>
      <c r="J44" s="14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</row>
    <row r="45" spans="1:60" x14ac:dyDescent="0.15">
      <c r="A45" s="7"/>
      <c r="E45" s="3"/>
      <c r="F45" s="3"/>
      <c r="G45" s="3"/>
      <c r="J45" s="14"/>
      <c r="S45" s="15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</row>
    <row r="46" spans="1:60" x14ac:dyDescent="0.15">
      <c r="E46" s="3"/>
      <c r="F46" s="3"/>
      <c r="G46" s="3"/>
      <c r="V46" s="39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</row>
    <row r="47" spans="1:60" x14ac:dyDescent="0.15">
      <c r="E47" s="3"/>
      <c r="F47" s="3"/>
      <c r="G47" s="3"/>
      <c r="V47" s="40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</row>
    <row r="48" spans="1:60" x14ac:dyDescent="0.15">
      <c r="E48" s="3"/>
      <c r="F48" s="3"/>
      <c r="G48" s="3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</row>
    <row r="49" spans="1:60" x14ac:dyDescent="0.15">
      <c r="E49" s="3"/>
      <c r="F49" s="3"/>
      <c r="G49" s="3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</row>
    <row r="50" spans="1:60" x14ac:dyDescent="0.15">
      <c r="B50" s="7"/>
      <c r="C50" s="7"/>
      <c r="D50" s="7"/>
      <c r="E50" s="3"/>
      <c r="F50" s="3"/>
      <c r="G50" s="3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</row>
    <row r="51" spans="1:60" x14ac:dyDescent="0.15">
      <c r="A51" s="7"/>
      <c r="B51" s="7"/>
      <c r="C51" s="7"/>
      <c r="D51" s="7"/>
      <c r="E51" s="3"/>
      <c r="F51" s="3"/>
      <c r="G51" s="3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</row>
    <row r="52" spans="1:60" x14ac:dyDescent="0.15">
      <c r="A52" s="7"/>
      <c r="B52" s="7"/>
      <c r="C52" s="7"/>
      <c r="D52" s="7"/>
      <c r="E52" s="3"/>
      <c r="F52" s="3"/>
      <c r="G52" s="3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</row>
    <row r="53" spans="1:60" x14ac:dyDescent="0.15">
      <c r="A53" s="7"/>
      <c r="E53" s="3"/>
      <c r="F53" s="3"/>
      <c r="G53" s="3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</row>
    <row r="54" spans="1:60" x14ac:dyDescent="0.15">
      <c r="A54" s="7"/>
      <c r="E54" s="3"/>
      <c r="F54" s="3"/>
      <c r="G54" s="3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</row>
    <row r="55" spans="1:60" x14ac:dyDescent="0.15">
      <c r="E55" s="3"/>
      <c r="F55" s="3"/>
      <c r="G55" s="3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</row>
    <row r="56" spans="1:60" x14ac:dyDescent="0.15">
      <c r="E56" s="3"/>
      <c r="F56" s="3"/>
      <c r="G56" s="3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</row>
    <row r="57" spans="1:60" x14ac:dyDescent="0.15">
      <c r="E57" s="3"/>
      <c r="F57" s="3"/>
      <c r="G57" s="3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</row>
    <row r="58" spans="1:60" x14ac:dyDescent="0.15">
      <c r="E58" s="3"/>
      <c r="F58" s="3"/>
      <c r="G58" s="3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</row>
    <row r="59" spans="1:60" x14ac:dyDescent="0.15">
      <c r="E59" s="3"/>
      <c r="F59" s="3"/>
      <c r="G59" s="3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</row>
    <row r="60" spans="1:60" x14ac:dyDescent="0.15">
      <c r="E60" s="3"/>
      <c r="F60" s="3"/>
      <c r="G60" s="3"/>
    </row>
    <row r="61" spans="1:60" x14ac:dyDescent="0.15">
      <c r="E61" s="3"/>
      <c r="F61" s="3"/>
      <c r="G61" s="3"/>
    </row>
  </sheetData>
  <printOptions horizontalCentered="1"/>
  <pageMargins left="0.25" right="0.25" top="0.5" bottom="0.5" header="0.5" footer="0.5"/>
  <pageSetup scale="8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H61"/>
  <sheetViews>
    <sheetView workbookViewId="0">
      <selection activeCell="A15" sqref="A15"/>
    </sheetView>
  </sheetViews>
  <sheetFormatPr baseColWidth="10" defaultColWidth="9.1640625" defaultRowHeight="13" x14ac:dyDescent="0.15"/>
  <cols>
    <col min="1" max="1" width="25.6640625" style="2" bestFit="1" customWidth="1"/>
    <col min="2" max="2" width="15.5" style="2" customWidth="1"/>
    <col min="3" max="3" width="5.1640625" style="2" customWidth="1"/>
    <col min="4" max="4" width="17.33203125" style="2" bestFit="1" customWidth="1"/>
    <col min="5" max="5" width="10.33203125" style="16" bestFit="1" customWidth="1"/>
    <col min="6" max="6" width="10.5" style="2" customWidth="1"/>
    <col min="7" max="7" width="11.33203125" style="2" customWidth="1"/>
    <col min="8" max="8" width="11" style="3" customWidth="1"/>
    <col min="9" max="9" width="9.1640625" style="2"/>
    <col min="10" max="10" width="10.33203125" style="2" bestFit="1" customWidth="1"/>
    <col min="11" max="11" width="35.5" style="2" customWidth="1"/>
    <col min="12" max="12" width="18.83203125" style="2" customWidth="1"/>
    <col min="13" max="13" width="13.5" style="2" customWidth="1"/>
    <col min="14" max="14" width="5.1640625" style="2" customWidth="1"/>
    <col min="15" max="15" width="9.1640625" style="2"/>
    <col min="16" max="16" width="10" style="2" customWidth="1"/>
    <col min="17" max="17" width="10" style="3" customWidth="1"/>
    <col min="18" max="21" width="10" style="2" customWidth="1"/>
    <col min="22" max="22" width="12.83203125" style="3" customWidth="1"/>
    <col min="23" max="23" width="11" style="5" customWidth="1"/>
    <col min="24" max="24" width="13" style="3" customWidth="1"/>
    <col min="25" max="25" width="12" style="5" customWidth="1"/>
    <col min="26" max="26" width="11.1640625" style="5" customWidth="1"/>
    <col min="27" max="27" width="13.83203125" style="3" customWidth="1"/>
    <col min="28" max="29" width="9.1640625" style="2"/>
    <col min="30" max="30" width="10.33203125" style="2" bestFit="1" customWidth="1"/>
    <col min="31" max="16384" width="9.1640625" style="2"/>
  </cols>
  <sheetData>
    <row r="1" spans="1:60" x14ac:dyDescent="0.15">
      <c r="A1" s="2" t="s">
        <v>1</v>
      </c>
      <c r="L1" s="2" t="s">
        <v>1</v>
      </c>
      <c r="X1" s="5"/>
    </row>
    <row r="2" spans="1:60" x14ac:dyDescent="0.15">
      <c r="A2" s="2" t="s">
        <v>2</v>
      </c>
      <c r="D2" s="8"/>
      <c r="E2" s="17"/>
      <c r="L2" s="2" t="s">
        <v>2</v>
      </c>
      <c r="X2" s="5"/>
    </row>
    <row r="3" spans="1:60" x14ac:dyDescent="0.15">
      <c r="A3" s="2" t="s">
        <v>3</v>
      </c>
      <c r="L3" s="2" t="s">
        <v>3</v>
      </c>
      <c r="X3" s="5"/>
    </row>
    <row r="4" spans="1:60" x14ac:dyDescent="0.15">
      <c r="A4" s="2" t="s">
        <v>79</v>
      </c>
      <c r="L4" s="2" t="s">
        <v>4</v>
      </c>
      <c r="X4" s="5"/>
    </row>
    <row r="5" spans="1:60" x14ac:dyDescent="0.15">
      <c r="X5" s="5"/>
    </row>
    <row r="6" spans="1:60" x14ac:dyDescent="0.15">
      <c r="A6" s="2" t="s">
        <v>5</v>
      </c>
      <c r="L6" s="2" t="s">
        <v>5</v>
      </c>
      <c r="X6" s="5"/>
    </row>
    <row r="7" spans="1:60" x14ac:dyDescent="0.15">
      <c r="A7" s="2" t="s">
        <v>78</v>
      </c>
      <c r="H7" s="9"/>
      <c r="L7" s="2" t="str">
        <f>A7</f>
        <v>F/Y 2017/2018</v>
      </c>
      <c r="X7" s="5"/>
      <c r="AB7" s="16" t="s">
        <v>28</v>
      </c>
      <c r="AC7" s="16" t="s">
        <v>28</v>
      </c>
      <c r="AD7" s="16" t="s">
        <v>28</v>
      </c>
      <c r="AE7" s="16" t="s">
        <v>28</v>
      </c>
      <c r="AF7" s="16" t="s">
        <v>28</v>
      </c>
      <c r="AG7" s="16" t="s">
        <v>28</v>
      </c>
      <c r="AH7" s="16" t="s">
        <v>28</v>
      </c>
      <c r="AI7" s="16" t="s">
        <v>28</v>
      </c>
      <c r="AJ7" s="16" t="s">
        <v>28</v>
      </c>
      <c r="AK7" s="16" t="s">
        <v>28</v>
      </c>
      <c r="AL7" s="16" t="s">
        <v>28</v>
      </c>
      <c r="AM7" s="16" t="s">
        <v>28</v>
      </c>
    </row>
    <row r="8" spans="1:60" x14ac:dyDescent="0.15">
      <c r="A8" s="10" t="s">
        <v>80</v>
      </c>
      <c r="E8" s="16" t="s">
        <v>28</v>
      </c>
      <c r="F8" s="2" t="s">
        <v>28</v>
      </c>
      <c r="G8" s="2" t="s">
        <v>29</v>
      </c>
      <c r="H8" s="3" t="s">
        <v>38</v>
      </c>
      <c r="I8" s="2" t="s">
        <v>32</v>
      </c>
      <c r="J8" s="2" t="s">
        <v>34</v>
      </c>
      <c r="L8" s="10" t="str">
        <f>A8</f>
        <v>JULY 2017</v>
      </c>
      <c r="O8" s="2" t="s">
        <v>81</v>
      </c>
      <c r="P8" s="2" t="s">
        <v>82</v>
      </c>
      <c r="Q8" s="3" t="s">
        <v>83</v>
      </c>
      <c r="R8" s="2" t="s">
        <v>84</v>
      </c>
      <c r="S8" s="2" t="s">
        <v>85</v>
      </c>
      <c r="T8" s="2" t="s">
        <v>86</v>
      </c>
      <c r="U8" s="2" t="s">
        <v>87</v>
      </c>
      <c r="V8" s="3" t="s">
        <v>88</v>
      </c>
      <c r="W8" s="5" t="s">
        <v>89</v>
      </c>
      <c r="X8" s="5" t="s">
        <v>90</v>
      </c>
      <c r="Y8" s="5" t="s">
        <v>91</v>
      </c>
      <c r="Z8" s="5" t="s">
        <v>92</v>
      </c>
      <c r="AB8" s="2" t="s">
        <v>81</v>
      </c>
      <c r="AC8" s="2" t="s">
        <v>82</v>
      </c>
      <c r="AD8" s="3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3" t="s">
        <v>88</v>
      </c>
      <c r="AJ8" s="5" t="s">
        <v>89</v>
      </c>
      <c r="AK8" s="5" t="s">
        <v>90</v>
      </c>
      <c r="AL8" s="5" t="s">
        <v>91</v>
      </c>
      <c r="AM8" s="5" t="s">
        <v>92</v>
      </c>
    </row>
    <row r="9" spans="1:60" x14ac:dyDescent="0.15">
      <c r="B9" s="2" t="s">
        <v>6</v>
      </c>
      <c r="C9" s="2" t="s">
        <v>26</v>
      </c>
      <c r="D9" s="2" t="s">
        <v>69</v>
      </c>
      <c r="E9" s="16" t="s">
        <v>27</v>
      </c>
      <c r="F9" s="2" t="s">
        <v>71</v>
      </c>
      <c r="G9" s="2" t="s">
        <v>30</v>
      </c>
      <c r="H9" s="3" t="s">
        <v>31</v>
      </c>
      <c r="I9" s="2" t="s">
        <v>33</v>
      </c>
      <c r="J9" s="2" t="s">
        <v>35</v>
      </c>
      <c r="K9" s="2" t="s">
        <v>36</v>
      </c>
      <c r="M9" s="2" t="s">
        <v>6</v>
      </c>
      <c r="N9" s="2" t="s">
        <v>26</v>
      </c>
      <c r="O9" s="2" t="s">
        <v>40</v>
      </c>
      <c r="P9" s="2" t="s">
        <v>41</v>
      </c>
      <c r="Q9" s="3" t="s">
        <v>42</v>
      </c>
      <c r="R9" s="2" t="s">
        <v>43</v>
      </c>
      <c r="S9" s="2" t="s">
        <v>44</v>
      </c>
      <c r="T9" s="2" t="s">
        <v>45</v>
      </c>
      <c r="U9" s="2" t="s">
        <v>46</v>
      </c>
      <c r="V9" s="3" t="s">
        <v>47</v>
      </c>
      <c r="W9" s="5" t="s">
        <v>48</v>
      </c>
      <c r="X9" s="5" t="s">
        <v>49</v>
      </c>
      <c r="Y9" s="5" t="s">
        <v>50</v>
      </c>
      <c r="Z9" s="5" t="s">
        <v>51</v>
      </c>
      <c r="AA9" s="13" t="s">
        <v>35</v>
      </c>
      <c r="AB9" s="2" t="s">
        <v>40</v>
      </c>
      <c r="AC9" s="2" t="s">
        <v>41</v>
      </c>
      <c r="AD9" s="3" t="s">
        <v>42</v>
      </c>
      <c r="AE9" s="2" t="s">
        <v>43</v>
      </c>
      <c r="AF9" s="2" t="s">
        <v>44</v>
      </c>
      <c r="AG9" s="2" t="s">
        <v>45</v>
      </c>
      <c r="AH9" s="2" t="s">
        <v>46</v>
      </c>
      <c r="AI9" s="3" t="s">
        <v>47</v>
      </c>
      <c r="AJ9" s="5" t="s">
        <v>48</v>
      </c>
      <c r="AK9" s="5" t="s">
        <v>49</v>
      </c>
      <c r="AL9" s="5" t="s">
        <v>50</v>
      </c>
      <c r="AM9" s="5" t="s">
        <v>51</v>
      </c>
      <c r="AN9" s="13" t="s">
        <v>35</v>
      </c>
    </row>
    <row r="10" spans="1:60" x14ac:dyDescent="0.15">
      <c r="A10" s="2" t="s">
        <v>7</v>
      </c>
      <c r="B10" s="28" t="s">
        <v>116</v>
      </c>
      <c r="C10" s="2">
        <v>1</v>
      </c>
      <c r="D10" s="2" t="s">
        <v>73</v>
      </c>
      <c r="E10" s="32">
        <v>0</v>
      </c>
      <c r="F10" s="32">
        <v>0</v>
      </c>
      <c r="G10" s="32">
        <f t="shared" ref="G10:G36" si="0">E10-F10</f>
        <v>0</v>
      </c>
      <c r="H10" s="5">
        <v>0</v>
      </c>
      <c r="L10" s="2" t="s">
        <v>7</v>
      </c>
      <c r="M10" s="11">
        <v>1693036900</v>
      </c>
      <c r="N10" s="2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3">
        <f t="shared" ref="AA10:AA40" si="1">SUM(O10:Z10)</f>
        <v>0</v>
      </c>
      <c r="AB10" s="3">
        <v>0</v>
      </c>
    </row>
    <row r="11" spans="1:60" x14ac:dyDescent="0.15">
      <c r="A11" s="4" t="s">
        <v>67</v>
      </c>
      <c r="B11" s="29" t="s">
        <v>117</v>
      </c>
      <c r="C11" s="4">
        <v>4</v>
      </c>
      <c r="D11" s="4" t="s">
        <v>72</v>
      </c>
      <c r="E11" s="32">
        <v>0</v>
      </c>
      <c r="F11" s="32">
        <v>0</v>
      </c>
      <c r="G11" s="32">
        <f t="shared" si="0"/>
        <v>0</v>
      </c>
      <c r="H11" s="5">
        <v>0</v>
      </c>
      <c r="L11" s="2" t="s">
        <v>7</v>
      </c>
      <c r="M11" s="2">
        <v>1714036900</v>
      </c>
      <c r="N11" s="2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3">
        <f t="shared" si="1"/>
        <v>0</v>
      </c>
      <c r="AB11" s="3">
        <v>0</v>
      </c>
    </row>
    <row r="12" spans="1:60" x14ac:dyDescent="0.15">
      <c r="A12" s="2" t="s">
        <v>70</v>
      </c>
      <c r="B12" s="28" t="s">
        <v>111</v>
      </c>
      <c r="C12" s="2">
        <v>1</v>
      </c>
      <c r="D12" s="27" t="s">
        <v>95</v>
      </c>
      <c r="E12" s="32">
        <v>51</v>
      </c>
      <c r="F12" s="32">
        <v>339</v>
      </c>
      <c r="G12" s="32">
        <f t="shared" si="0"/>
        <v>-288</v>
      </c>
      <c r="H12" s="5">
        <v>63.16</v>
      </c>
      <c r="L12" s="2" t="str">
        <f>A12</f>
        <v>EDSN  (New School)</v>
      </c>
      <c r="M12" s="7">
        <v>14447707424</v>
      </c>
      <c r="N12" s="2">
        <v>1</v>
      </c>
      <c r="O12" s="5">
        <v>63.16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3">
        <f t="shared" si="1"/>
        <v>63.16</v>
      </c>
      <c r="AB12" s="35">
        <v>51</v>
      </c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</row>
    <row r="13" spans="1:60" x14ac:dyDescent="0.15">
      <c r="A13" s="2" t="s">
        <v>53</v>
      </c>
      <c r="B13" s="28" t="s">
        <v>97</v>
      </c>
      <c r="C13" s="2">
        <v>2</v>
      </c>
      <c r="D13" s="27" t="s">
        <v>95</v>
      </c>
      <c r="E13" s="32">
        <v>0</v>
      </c>
      <c r="F13" s="32">
        <v>0</v>
      </c>
      <c r="G13" s="32">
        <f t="shared" si="0"/>
        <v>0</v>
      </c>
      <c r="H13" s="5">
        <v>14.79</v>
      </c>
      <c r="L13" s="2" t="s">
        <v>8</v>
      </c>
      <c r="M13" s="2">
        <v>314038900</v>
      </c>
      <c r="N13" s="2">
        <v>2</v>
      </c>
      <c r="O13" s="5">
        <v>14.79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3">
        <f t="shared" si="1"/>
        <v>14.79</v>
      </c>
      <c r="AB13" s="35">
        <v>0</v>
      </c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</row>
    <row r="14" spans="1:60" x14ac:dyDescent="0.15">
      <c r="A14" s="2" t="s">
        <v>53</v>
      </c>
      <c r="B14" s="28" t="s">
        <v>98</v>
      </c>
      <c r="C14" s="2">
        <v>2</v>
      </c>
      <c r="D14" s="27" t="s">
        <v>95</v>
      </c>
      <c r="E14" s="32">
        <v>8</v>
      </c>
      <c r="F14" s="32">
        <v>124</v>
      </c>
      <c r="G14" s="32">
        <f t="shared" si="0"/>
        <v>-116</v>
      </c>
      <c r="H14" s="5">
        <v>91.34</v>
      </c>
      <c r="L14" s="2" t="s">
        <v>8</v>
      </c>
      <c r="M14" s="2">
        <v>335038900</v>
      </c>
      <c r="N14" s="2">
        <v>2</v>
      </c>
      <c r="O14" s="5">
        <v>91.34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3">
        <f t="shared" si="1"/>
        <v>91.34</v>
      </c>
      <c r="AB14" s="35">
        <v>8</v>
      </c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</row>
    <row r="15" spans="1:60" x14ac:dyDescent="0.15">
      <c r="A15" s="2" t="s">
        <v>9</v>
      </c>
      <c r="B15" s="28" t="s">
        <v>118</v>
      </c>
      <c r="C15" s="2">
        <v>4</v>
      </c>
      <c r="D15" s="27">
        <v>0</v>
      </c>
      <c r="E15" s="32">
        <v>0</v>
      </c>
      <c r="F15" s="32">
        <v>0</v>
      </c>
      <c r="G15" s="32">
        <f t="shared" si="0"/>
        <v>0</v>
      </c>
      <c r="H15" s="5">
        <v>0</v>
      </c>
      <c r="L15" s="2" t="s">
        <v>9</v>
      </c>
      <c r="M15" s="2">
        <v>204046000</v>
      </c>
      <c r="N15" s="2">
        <v>3</v>
      </c>
      <c r="O15" s="5">
        <v>2613.29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3">
        <f t="shared" si="1"/>
        <v>2613.29</v>
      </c>
      <c r="AB15" s="35">
        <v>0</v>
      </c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</row>
    <row r="16" spans="1:60" x14ac:dyDescent="0.15">
      <c r="A16" s="2" t="s">
        <v>10</v>
      </c>
      <c r="B16" s="28" t="s">
        <v>101</v>
      </c>
      <c r="C16" s="2">
        <v>4</v>
      </c>
      <c r="D16" s="27" t="s">
        <v>95</v>
      </c>
      <c r="E16" s="32">
        <v>14</v>
      </c>
      <c r="F16" s="32">
        <v>6</v>
      </c>
      <c r="G16" s="32">
        <f t="shared" si="0"/>
        <v>8</v>
      </c>
      <c r="H16" s="5">
        <v>28.05</v>
      </c>
      <c r="L16" s="2" t="s">
        <v>10</v>
      </c>
      <c r="M16" s="2">
        <v>880042100</v>
      </c>
      <c r="N16" s="2">
        <v>4</v>
      </c>
      <c r="O16" s="5">
        <v>28.05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3">
        <f t="shared" si="1"/>
        <v>28.05</v>
      </c>
      <c r="AB16" s="35">
        <v>14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</row>
    <row r="17" spans="1:60" x14ac:dyDescent="0.15">
      <c r="A17" s="2" t="s">
        <v>10</v>
      </c>
      <c r="B17" s="28" t="s">
        <v>102</v>
      </c>
      <c r="C17" s="2">
        <v>4</v>
      </c>
      <c r="D17" s="27" t="s">
        <v>95</v>
      </c>
      <c r="E17" s="32">
        <v>6</v>
      </c>
      <c r="F17" s="32">
        <v>1</v>
      </c>
      <c r="G17" s="32">
        <f t="shared" si="0"/>
        <v>5</v>
      </c>
      <c r="H17" s="5">
        <v>20.48</v>
      </c>
      <c r="L17" s="2" t="s">
        <v>10</v>
      </c>
      <c r="M17" s="2">
        <v>901042100</v>
      </c>
      <c r="N17" s="2">
        <v>4</v>
      </c>
      <c r="O17" s="5">
        <v>20.48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3">
        <f t="shared" si="1"/>
        <v>20.48</v>
      </c>
      <c r="AB17" s="35">
        <v>6</v>
      </c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</row>
    <row r="18" spans="1:60" x14ac:dyDescent="0.15">
      <c r="A18" s="2" t="s">
        <v>58</v>
      </c>
      <c r="B18" s="28" t="s">
        <v>112</v>
      </c>
      <c r="C18" s="2">
        <v>16</v>
      </c>
      <c r="D18" s="27" t="s">
        <v>95</v>
      </c>
      <c r="E18" s="32">
        <v>17</v>
      </c>
      <c r="F18" s="32">
        <v>17</v>
      </c>
      <c r="G18" s="32">
        <f t="shared" si="0"/>
        <v>0</v>
      </c>
      <c r="H18" s="5">
        <v>35.01</v>
      </c>
      <c r="L18" s="2" t="s">
        <v>11</v>
      </c>
      <c r="M18" s="2">
        <v>1532983611</v>
      </c>
      <c r="N18" s="2">
        <v>16</v>
      </c>
      <c r="O18" s="5">
        <v>35.01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3">
        <f t="shared" si="1"/>
        <v>35.01</v>
      </c>
      <c r="AB18" s="35">
        <v>17</v>
      </c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</row>
    <row r="19" spans="1:60" x14ac:dyDescent="0.15">
      <c r="A19" s="2" t="s">
        <v>56</v>
      </c>
      <c r="B19" s="28" t="s">
        <v>113</v>
      </c>
      <c r="C19" s="2">
        <v>6</v>
      </c>
      <c r="D19" s="27" t="s">
        <v>95</v>
      </c>
      <c r="E19" s="32">
        <v>21</v>
      </c>
      <c r="F19" s="32">
        <v>0</v>
      </c>
      <c r="G19" s="32">
        <f t="shared" si="0"/>
        <v>21</v>
      </c>
      <c r="H19" s="5">
        <v>35.61</v>
      </c>
      <c r="L19" s="2" t="s">
        <v>12</v>
      </c>
      <c r="M19" s="2">
        <v>1635048500</v>
      </c>
      <c r="N19" s="2">
        <v>6</v>
      </c>
      <c r="O19" s="5">
        <v>35.61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3">
        <f t="shared" si="1"/>
        <v>35.61</v>
      </c>
      <c r="AB19" s="35">
        <v>21</v>
      </c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</row>
    <row r="20" spans="1:60" s="22" customFormat="1" x14ac:dyDescent="0.15">
      <c r="A20" s="24" t="s">
        <v>13</v>
      </c>
      <c r="B20" s="30" t="s">
        <v>119</v>
      </c>
      <c r="C20" s="24">
        <v>7</v>
      </c>
      <c r="D20" s="25" t="s">
        <v>93</v>
      </c>
      <c r="E20" s="33">
        <v>39</v>
      </c>
      <c r="F20" s="33">
        <v>28</v>
      </c>
      <c r="G20" s="33">
        <f t="shared" si="0"/>
        <v>11</v>
      </c>
      <c r="H20" s="26">
        <v>52.95</v>
      </c>
      <c r="I20" s="24"/>
      <c r="L20" s="24" t="s">
        <v>13</v>
      </c>
      <c r="M20" s="24">
        <v>1914036400</v>
      </c>
      <c r="N20" s="24">
        <v>7</v>
      </c>
      <c r="O20" s="26">
        <v>52.95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23">
        <f>SUM(O20:Z20)</f>
        <v>52.95</v>
      </c>
      <c r="AB20" s="37">
        <v>39</v>
      </c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</row>
    <row r="21" spans="1:60" s="22" customFormat="1" x14ac:dyDescent="0.15">
      <c r="A21" s="25" t="s">
        <v>13</v>
      </c>
      <c r="B21" s="31" t="s">
        <v>120</v>
      </c>
      <c r="C21" s="25">
        <v>7</v>
      </c>
      <c r="D21" s="25" t="s">
        <v>93</v>
      </c>
      <c r="E21" s="33">
        <v>20</v>
      </c>
      <c r="F21" s="33">
        <v>23</v>
      </c>
      <c r="G21" s="33">
        <f t="shared" si="0"/>
        <v>-3</v>
      </c>
      <c r="H21" s="26">
        <v>34.85</v>
      </c>
      <c r="I21" s="24"/>
      <c r="L21" s="24" t="s">
        <v>13</v>
      </c>
      <c r="M21" s="24">
        <v>1893036400</v>
      </c>
      <c r="N21" s="24">
        <v>7</v>
      </c>
      <c r="O21" s="26">
        <v>34.85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23">
        <f t="shared" si="1"/>
        <v>34.85</v>
      </c>
      <c r="AB21" s="37">
        <v>20</v>
      </c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</row>
    <row r="22" spans="1:60" x14ac:dyDescent="0.15">
      <c r="A22" s="2" t="s">
        <v>61</v>
      </c>
      <c r="B22" s="28" t="s">
        <v>121</v>
      </c>
      <c r="C22" s="2">
        <v>8</v>
      </c>
      <c r="D22" s="27" t="s">
        <v>126</v>
      </c>
      <c r="E22" s="32">
        <v>270</v>
      </c>
      <c r="F22" s="32">
        <v>450</v>
      </c>
      <c r="G22" s="32">
        <f t="shared" si="0"/>
        <v>-180</v>
      </c>
      <c r="H22" s="5">
        <v>312.86</v>
      </c>
      <c r="L22" s="2" t="s">
        <v>14</v>
      </c>
      <c r="M22" s="2">
        <v>705035367</v>
      </c>
      <c r="N22" s="2">
        <v>8</v>
      </c>
      <c r="O22" s="5">
        <v>312.86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3">
        <f t="shared" si="1"/>
        <v>312.86</v>
      </c>
      <c r="AB22" s="32">
        <v>270</v>
      </c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</row>
    <row r="23" spans="1:60" x14ac:dyDescent="0.15">
      <c r="A23" s="7" t="s">
        <v>64</v>
      </c>
      <c r="B23" s="28" t="s">
        <v>122</v>
      </c>
      <c r="C23" s="2">
        <v>17</v>
      </c>
      <c r="D23" s="2" t="s">
        <v>75</v>
      </c>
      <c r="E23" s="32">
        <v>0</v>
      </c>
      <c r="F23" s="32">
        <v>0</v>
      </c>
      <c r="G23" s="32">
        <f t="shared" si="0"/>
        <v>0</v>
      </c>
      <c r="H23" s="5">
        <v>0</v>
      </c>
      <c r="L23" s="2" t="s">
        <v>15</v>
      </c>
      <c r="M23" s="2">
        <v>183046700</v>
      </c>
      <c r="N23" s="2">
        <v>17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3">
        <f t="shared" si="1"/>
        <v>0</v>
      </c>
      <c r="AB23" s="35">
        <v>0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</row>
    <row r="24" spans="1:60" x14ac:dyDescent="0.15">
      <c r="A24" s="2" t="s">
        <v>16</v>
      </c>
      <c r="B24" s="28" t="s">
        <v>106</v>
      </c>
      <c r="C24" s="2">
        <v>19</v>
      </c>
      <c r="D24" s="27" t="s">
        <v>95</v>
      </c>
      <c r="E24" s="32">
        <v>33</v>
      </c>
      <c r="F24" s="32">
        <v>32</v>
      </c>
      <c r="G24" s="32">
        <f t="shared" si="0"/>
        <v>1</v>
      </c>
      <c r="H24" s="5">
        <v>46.39</v>
      </c>
      <c r="L24" s="2" t="s">
        <v>16</v>
      </c>
      <c r="M24" s="2">
        <v>1169047000</v>
      </c>
      <c r="N24" s="2">
        <v>19</v>
      </c>
      <c r="O24" s="5">
        <v>46.39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3">
        <f t="shared" si="1"/>
        <v>46.39</v>
      </c>
      <c r="AB24" s="35">
        <v>33</v>
      </c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</row>
    <row r="25" spans="1:60" x14ac:dyDescent="0.15">
      <c r="A25" s="2" t="s">
        <v>60</v>
      </c>
      <c r="B25" s="28" t="s">
        <v>94</v>
      </c>
      <c r="C25" s="2">
        <v>10</v>
      </c>
      <c r="D25" s="27" t="s">
        <v>95</v>
      </c>
      <c r="E25" s="32">
        <v>9</v>
      </c>
      <c r="F25" s="32">
        <v>28</v>
      </c>
      <c r="G25" s="32">
        <f t="shared" si="0"/>
        <v>-19</v>
      </c>
      <c r="H25" s="5">
        <v>13.45</v>
      </c>
      <c r="L25" s="2" t="s">
        <v>17</v>
      </c>
      <c r="M25" s="2">
        <v>120046700</v>
      </c>
      <c r="N25" s="2">
        <v>10</v>
      </c>
      <c r="O25" s="5">
        <v>13.45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3">
        <f t="shared" si="1"/>
        <v>13.45</v>
      </c>
      <c r="AB25" s="35">
        <v>9</v>
      </c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</row>
    <row r="26" spans="1:60" x14ac:dyDescent="0.15">
      <c r="A26" s="7" t="s">
        <v>60</v>
      </c>
      <c r="B26" s="28" t="s">
        <v>124</v>
      </c>
      <c r="C26" s="2">
        <v>10</v>
      </c>
      <c r="D26" s="27" t="s">
        <v>95</v>
      </c>
      <c r="E26" s="32">
        <v>2362</v>
      </c>
      <c r="F26" s="32">
        <v>2395</v>
      </c>
      <c r="G26" s="32">
        <f t="shared" si="0"/>
        <v>-33</v>
      </c>
      <c r="H26" s="5">
        <v>727.48</v>
      </c>
      <c r="L26" s="2" t="s">
        <v>17</v>
      </c>
      <c r="M26" s="2">
        <v>162046700</v>
      </c>
      <c r="N26" s="2">
        <v>10</v>
      </c>
      <c r="O26" s="5">
        <v>727.48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3">
        <f t="shared" si="1"/>
        <v>727.48</v>
      </c>
      <c r="AB26" s="35">
        <v>2362</v>
      </c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</row>
    <row r="27" spans="1:60" x14ac:dyDescent="0.15">
      <c r="A27" s="2" t="s">
        <v>66</v>
      </c>
      <c r="B27" s="28" t="s">
        <v>104</v>
      </c>
      <c r="C27" s="2">
        <v>11</v>
      </c>
      <c r="D27" s="27" t="s">
        <v>95</v>
      </c>
      <c r="E27" s="32">
        <v>175</v>
      </c>
      <c r="F27" s="32">
        <v>79</v>
      </c>
      <c r="G27" s="32">
        <f t="shared" si="0"/>
        <v>96</v>
      </c>
      <c r="H27" s="5">
        <v>181.02</v>
      </c>
      <c r="L27" s="2" t="s">
        <v>18</v>
      </c>
      <c r="M27" s="2">
        <v>1067037000</v>
      </c>
      <c r="N27" s="2">
        <v>11</v>
      </c>
      <c r="O27" s="5">
        <v>181.02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3">
        <f t="shared" si="1"/>
        <v>181.02</v>
      </c>
      <c r="AB27" s="35">
        <v>175</v>
      </c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</row>
    <row r="28" spans="1:60" x14ac:dyDescent="0.15">
      <c r="A28" s="2" t="s">
        <v>18</v>
      </c>
      <c r="B28" s="28" t="s">
        <v>110</v>
      </c>
      <c r="C28" s="2">
        <v>11</v>
      </c>
      <c r="D28" s="27" t="s">
        <v>95</v>
      </c>
      <c r="E28" s="32">
        <v>41</v>
      </c>
      <c r="F28" s="32">
        <v>33</v>
      </c>
      <c r="G28" s="32">
        <f t="shared" si="0"/>
        <v>8</v>
      </c>
      <c r="H28" s="5">
        <v>54.54</v>
      </c>
      <c r="L28" s="2" t="s">
        <v>18</v>
      </c>
      <c r="M28" s="2">
        <v>1383048200</v>
      </c>
      <c r="N28" s="2">
        <v>11</v>
      </c>
      <c r="O28" s="5">
        <v>54.54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3">
        <f>SUM(O28:Z28)</f>
        <v>54.54</v>
      </c>
      <c r="AB28" s="35">
        <v>41</v>
      </c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</row>
    <row r="29" spans="1:60" x14ac:dyDescent="0.15">
      <c r="A29" s="2" t="s">
        <v>0</v>
      </c>
      <c r="B29" s="28" t="s">
        <v>100</v>
      </c>
      <c r="C29" s="2">
        <v>12</v>
      </c>
      <c r="D29" s="27" t="s">
        <v>95</v>
      </c>
      <c r="E29" s="32">
        <v>146</v>
      </c>
      <c r="F29" s="32">
        <v>848</v>
      </c>
      <c r="G29" s="32">
        <f t="shared" si="0"/>
        <v>-702</v>
      </c>
      <c r="H29" s="5">
        <v>154.31</v>
      </c>
      <c r="L29" s="2" t="s">
        <v>19</v>
      </c>
      <c r="M29" s="2">
        <v>866038000</v>
      </c>
      <c r="N29" s="2">
        <v>12</v>
      </c>
      <c r="O29" s="5">
        <v>154.31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3">
        <f t="shared" si="1"/>
        <v>154.31</v>
      </c>
      <c r="AB29" s="35">
        <v>146</v>
      </c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</row>
    <row r="30" spans="1:60" x14ac:dyDescent="0.15">
      <c r="A30" s="2" t="s">
        <v>19</v>
      </c>
      <c r="B30" s="28" t="s">
        <v>103</v>
      </c>
      <c r="C30" s="2">
        <v>12</v>
      </c>
      <c r="D30" s="27" t="s">
        <v>95</v>
      </c>
      <c r="E30" s="32">
        <v>49</v>
      </c>
      <c r="F30" s="32">
        <v>114</v>
      </c>
      <c r="G30" s="32">
        <f t="shared" si="0"/>
        <v>-65</v>
      </c>
      <c r="H30" s="5">
        <v>61.62</v>
      </c>
      <c r="L30" s="2" t="s">
        <v>19</v>
      </c>
      <c r="M30" s="2">
        <v>1055038000</v>
      </c>
      <c r="N30" s="2">
        <v>12</v>
      </c>
      <c r="O30" s="5">
        <v>61.62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3">
        <f t="shared" si="1"/>
        <v>61.62</v>
      </c>
      <c r="AB30" s="35">
        <v>49</v>
      </c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</row>
    <row r="31" spans="1:60" x14ac:dyDescent="0.15">
      <c r="A31" s="2" t="s">
        <v>59</v>
      </c>
      <c r="B31" s="28" t="s">
        <v>105</v>
      </c>
      <c r="C31" s="2">
        <v>12</v>
      </c>
      <c r="D31" s="27" t="s">
        <v>95</v>
      </c>
      <c r="E31" s="32">
        <v>958</v>
      </c>
      <c r="F31" s="32">
        <v>1232</v>
      </c>
      <c r="G31" s="32">
        <f t="shared" si="0"/>
        <v>-274</v>
      </c>
      <c r="H31" s="5">
        <v>759.95</v>
      </c>
      <c r="L31" s="2" t="s">
        <v>19</v>
      </c>
      <c r="M31" s="2">
        <v>1076038000</v>
      </c>
      <c r="N31" s="2">
        <v>12</v>
      </c>
      <c r="O31" s="5">
        <v>759.95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3">
        <f t="shared" si="1"/>
        <v>759.95</v>
      </c>
      <c r="AB31" s="35">
        <v>958</v>
      </c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</row>
    <row r="32" spans="1:60" x14ac:dyDescent="0.15">
      <c r="A32" s="2" t="s">
        <v>55</v>
      </c>
      <c r="B32" s="28" t="s">
        <v>115</v>
      </c>
      <c r="C32" s="2">
        <v>14</v>
      </c>
      <c r="D32" s="27" t="s">
        <v>95</v>
      </c>
      <c r="E32" s="32">
        <v>11</v>
      </c>
      <c r="F32" s="32">
        <v>32</v>
      </c>
      <c r="G32" s="32">
        <f t="shared" si="0"/>
        <v>-21</v>
      </c>
      <c r="H32" s="5">
        <v>26.67</v>
      </c>
      <c r="L32" s="2" t="s">
        <v>20</v>
      </c>
      <c r="M32" s="2">
        <v>2015041200</v>
      </c>
      <c r="N32" s="2">
        <v>14</v>
      </c>
      <c r="O32" s="5">
        <v>26.67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3">
        <f t="shared" si="1"/>
        <v>26.67</v>
      </c>
      <c r="AB32" s="35">
        <v>11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</row>
    <row r="33" spans="1:60" x14ac:dyDescent="0.15">
      <c r="A33" s="2" t="s">
        <v>65</v>
      </c>
      <c r="B33" s="28" t="s">
        <v>107</v>
      </c>
      <c r="C33" s="2">
        <v>15</v>
      </c>
      <c r="D33" s="27" t="s">
        <v>95</v>
      </c>
      <c r="E33" s="32">
        <v>2243</v>
      </c>
      <c r="F33" s="32">
        <v>2102</v>
      </c>
      <c r="G33" s="32">
        <f t="shared" si="0"/>
        <v>141</v>
      </c>
      <c r="H33" s="5">
        <v>1659.9</v>
      </c>
      <c r="J33" s="14"/>
      <c r="L33" s="2" t="s">
        <v>21</v>
      </c>
      <c r="M33" s="2">
        <v>1187031200</v>
      </c>
      <c r="N33" s="2">
        <v>15</v>
      </c>
      <c r="O33" s="5">
        <v>1659.9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3">
        <f t="shared" si="1"/>
        <v>1659.9</v>
      </c>
      <c r="AB33" s="35">
        <v>2243</v>
      </c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</row>
    <row r="34" spans="1:60" x14ac:dyDescent="0.15">
      <c r="A34" s="2" t="s">
        <v>68</v>
      </c>
      <c r="B34" s="28" t="s">
        <v>123</v>
      </c>
      <c r="C34" s="2">
        <v>70</v>
      </c>
      <c r="D34" s="27">
        <v>0</v>
      </c>
      <c r="E34" s="32">
        <v>0</v>
      </c>
      <c r="F34" s="32">
        <v>0</v>
      </c>
      <c r="G34" s="32">
        <f t="shared" si="0"/>
        <v>0</v>
      </c>
      <c r="H34" s="5">
        <v>0</v>
      </c>
      <c r="L34" s="2" t="s">
        <v>24</v>
      </c>
      <c r="M34" s="2">
        <v>1197038000</v>
      </c>
      <c r="N34" s="2">
        <v>70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3">
        <f>SUM(O34:Z34)</f>
        <v>0</v>
      </c>
      <c r="AB34" s="35">
        <v>0</v>
      </c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</row>
    <row r="35" spans="1:60" x14ac:dyDescent="0.15">
      <c r="A35" s="7" t="s">
        <v>22</v>
      </c>
      <c r="B35" s="28" t="s">
        <v>96</v>
      </c>
      <c r="C35" s="2">
        <v>60</v>
      </c>
      <c r="D35" s="27" t="s">
        <v>95</v>
      </c>
      <c r="E35" s="32">
        <v>3</v>
      </c>
      <c r="F35" s="32">
        <v>0</v>
      </c>
      <c r="G35" s="32">
        <f t="shared" si="0"/>
        <v>3</v>
      </c>
      <c r="H35" s="5">
        <v>17.62</v>
      </c>
      <c r="J35" s="12">
        <f>SUM(H10:H35)</f>
        <v>4392.05</v>
      </c>
      <c r="K35" s="2" t="s">
        <v>37</v>
      </c>
      <c r="L35" s="2" t="s">
        <v>22</v>
      </c>
      <c r="M35" s="2">
        <v>207046800</v>
      </c>
      <c r="N35" s="2">
        <v>60</v>
      </c>
      <c r="O35" s="5">
        <v>17.62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3">
        <f t="shared" si="1"/>
        <v>17.62</v>
      </c>
      <c r="AB35" s="35">
        <v>3</v>
      </c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</row>
    <row r="36" spans="1:60" x14ac:dyDescent="0.15">
      <c r="A36" s="2" t="s">
        <v>57</v>
      </c>
      <c r="B36" s="28" t="s">
        <v>114</v>
      </c>
      <c r="C36" s="2">
        <v>58</v>
      </c>
      <c r="D36" s="27" t="s">
        <v>95</v>
      </c>
      <c r="E36" s="32">
        <v>4</v>
      </c>
      <c r="F36" s="32">
        <v>6</v>
      </c>
      <c r="G36" s="32">
        <f t="shared" si="0"/>
        <v>-2</v>
      </c>
      <c r="H36" s="5">
        <v>18.59</v>
      </c>
      <c r="J36" s="6">
        <f>SUM(H36:H36)</f>
        <v>18.59</v>
      </c>
      <c r="K36" s="2" t="s">
        <v>74</v>
      </c>
      <c r="L36" s="2" t="s">
        <v>23</v>
      </c>
      <c r="M36" s="2">
        <v>1671034200</v>
      </c>
      <c r="N36" s="2">
        <v>58</v>
      </c>
      <c r="O36" s="5">
        <v>18.59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3">
        <f t="shared" si="1"/>
        <v>18.59</v>
      </c>
      <c r="AB36" s="35">
        <v>4</v>
      </c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</row>
    <row r="37" spans="1:60" x14ac:dyDescent="0.15">
      <c r="A37" s="2" t="s">
        <v>63</v>
      </c>
      <c r="B37" s="28" t="s">
        <v>108</v>
      </c>
      <c r="C37" s="2">
        <v>70</v>
      </c>
      <c r="D37" s="2" t="s">
        <v>76</v>
      </c>
      <c r="E37" s="32">
        <v>4</v>
      </c>
      <c r="F37" s="34">
        <v>3</v>
      </c>
      <c r="G37" s="32">
        <f t="shared" ref="G37:G40" si="2">E37-F37</f>
        <v>1</v>
      </c>
      <c r="H37" s="5">
        <v>19.57</v>
      </c>
      <c r="L37" s="2" t="s">
        <v>24</v>
      </c>
      <c r="M37" s="2">
        <v>1218038000</v>
      </c>
      <c r="N37" s="2">
        <v>70</v>
      </c>
      <c r="O37" s="5">
        <v>19.57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3">
        <f t="shared" si="1"/>
        <v>19.57</v>
      </c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</row>
    <row r="38" spans="1:60" x14ac:dyDescent="0.15">
      <c r="A38" s="2" t="s">
        <v>24</v>
      </c>
      <c r="B38" s="28" t="s">
        <v>99</v>
      </c>
      <c r="C38" s="2">
        <v>70</v>
      </c>
      <c r="D38" s="27" t="s">
        <v>95</v>
      </c>
      <c r="E38" s="32">
        <v>25</v>
      </c>
      <c r="F38" s="32">
        <v>26</v>
      </c>
      <c r="G38" s="32">
        <f>E38-F38</f>
        <v>-1</v>
      </c>
      <c r="H38" s="5">
        <v>42.31</v>
      </c>
      <c r="L38" s="2" t="s">
        <v>24</v>
      </c>
      <c r="M38" s="2">
        <v>777037900</v>
      </c>
      <c r="N38" s="2">
        <v>70</v>
      </c>
      <c r="O38" s="5">
        <v>42.31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3">
        <f>SUM(O38:Z38)</f>
        <v>42.31</v>
      </c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</row>
    <row r="39" spans="1:60" x14ac:dyDescent="0.15">
      <c r="A39" s="2" t="s">
        <v>39</v>
      </c>
      <c r="B39" s="28" t="s">
        <v>125</v>
      </c>
      <c r="C39" s="2">
        <v>70</v>
      </c>
      <c r="D39" s="27" t="s">
        <v>95</v>
      </c>
      <c r="E39" s="32">
        <v>18</v>
      </c>
      <c r="F39" s="32">
        <v>23</v>
      </c>
      <c r="G39" s="32">
        <f>E39-F39</f>
        <v>-5</v>
      </c>
      <c r="H39" s="5">
        <v>33.07</v>
      </c>
      <c r="L39" s="2" t="s">
        <v>39</v>
      </c>
      <c r="M39" s="2">
        <v>1176038000</v>
      </c>
      <c r="N39" s="2">
        <v>70</v>
      </c>
      <c r="O39" s="5">
        <v>33.07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3">
        <f>SUM(O39:Z39)</f>
        <v>33.07</v>
      </c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</row>
    <row r="40" spans="1:60" x14ac:dyDescent="0.15">
      <c r="A40" s="2" t="s">
        <v>54</v>
      </c>
      <c r="B40" s="28" t="s">
        <v>109</v>
      </c>
      <c r="C40" s="2">
        <v>70</v>
      </c>
      <c r="D40" s="2" t="s">
        <v>77</v>
      </c>
      <c r="E40" s="32">
        <v>28</v>
      </c>
      <c r="F40" s="34">
        <v>30</v>
      </c>
      <c r="G40" s="32">
        <f t="shared" si="2"/>
        <v>-2</v>
      </c>
      <c r="H40" s="5">
        <v>41.55</v>
      </c>
      <c r="J40" s="6">
        <f>SUM(H37:H40)</f>
        <v>136.5</v>
      </c>
      <c r="K40" s="2" t="s">
        <v>52</v>
      </c>
      <c r="L40" s="2" t="s">
        <v>25</v>
      </c>
      <c r="M40" s="2">
        <v>1286038000</v>
      </c>
      <c r="N40" s="2">
        <v>70</v>
      </c>
      <c r="O40" s="5">
        <v>41.55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3">
        <f t="shared" si="1"/>
        <v>41.55</v>
      </c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</row>
    <row r="41" spans="1:60" s="19" customFormat="1" ht="14" thickBot="1" x14ac:dyDescent="0.2">
      <c r="E41" s="43">
        <f>SUM(E10:E40)</f>
        <v>6555</v>
      </c>
      <c r="F41" s="43">
        <f t="shared" ref="F41:H41" si="3">SUM(F10:F40)</f>
        <v>7971</v>
      </c>
      <c r="G41" s="43">
        <f t="shared" si="3"/>
        <v>-1416</v>
      </c>
      <c r="H41" s="41">
        <f t="shared" si="3"/>
        <v>4547.1400000000003</v>
      </c>
      <c r="I41" s="19">
        <f>SUM(I10:I40)</f>
        <v>0</v>
      </c>
      <c r="J41" s="44">
        <f>SUM(J35:J40)</f>
        <v>4547.1400000000003</v>
      </c>
      <c r="O41" s="41">
        <f t="shared" ref="O41:AN41" si="4">SUM(O10:O40)</f>
        <v>7160.4300000000012</v>
      </c>
      <c r="P41" s="41">
        <f t="shared" si="4"/>
        <v>0</v>
      </c>
      <c r="Q41" s="41">
        <f t="shared" si="4"/>
        <v>0</v>
      </c>
      <c r="R41" s="41">
        <f t="shared" si="4"/>
        <v>0</v>
      </c>
      <c r="S41" s="41">
        <f t="shared" si="4"/>
        <v>0</v>
      </c>
      <c r="T41" s="41">
        <f t="shared" si="4"/>
        <v>0</v>
      </c>
      <c r="U41" s="41">
        <f t="shared" si="4"/>
        <v>0</v>
      </c>
      <c r="V41" s="41">
        <f t="shared" si="4"/>
        <v>0</v>
      </c>
      <c r="W41" s="41">
        <f t="shared" si="4"/>
        <v>0</v>
      </c>
      <c r="X41" s="41">
        <f t="shared" si="4"/>
        <v>0</v>
      </c>
      <c r="Y41" s="41">
        <f t="shared" si="4"/>
        <v>0</v>
      </c>
      <c r="Z41" s="41">
        <f t="shared" si="4"/>
        <v>0</v>
      </c>
      <c r="AA41" s="41">
        <f t="shared" si="4"/>
        <v>7160.4300000000012</v>
      </c>
      <c r="AB41" s="42">
        <f t="shared" si="4"/>
        <v>6480</v>
      </c>
      <c r="AC41" s="42">
        <f t="shared" si="4"/>
        <v>0</v>
      </c>
      <c r="AD41" s="42">
        <f t="shared" si="4"/>
        <v>0</v>
      </c>
      <c r="AE41" s="42">
        <f t="shared" si="4"/>
        <v>0</v>
      </c>
      <c r="AF41" s="42">
        <f t="shared" si="4"/>
        <v>0</v>
      </c>
      <c r="AG41" s="42">
        <f t="shared" si="4"/>
        <v>0</v>
      </c>
      <c r="AH41" s="42">
        <f t="shared" si="4"/>
        <v>0</v>
      </c>
      <c r="AI41" s="42">
        <f t="shared" si="4"/>
        <v>0</v>
      </c>
      <c r="AJ41" s="42">
        <f t="shared" si="4"/>
        <v>0</v>
      </c>
      <c r="AK41" s="42">
        <f t="shared" si="4"/>
        <v>0</v>
      </c>
      <c r="AL41" s="42">
        <f t="shared" si="4"/>
        <v>0</v>
      </c>
      <c r="AM41" s="42">
        <f t="shared" si="4"/>
        <v>0</v>
      </c>
      <c r="AN41" s="42">
        <f t="shared" si="4"/>
        <v>0</v>
      </c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</row>
    <row r="42" spans="1:60" ht="14" thickTop="1" x14ac:dyDescent="0.15">
      <c r="E42" s="3"/>
      <c r="F42" s="3"/>
      <c r="G42" s="3"/>
      <c r="H42" s="5"/>
      <c r="I42" s="12"/>
      <c r="J42" s="12"/>
      <c r="L42" s="2" t="s">
        <v>62</v>
      </c>
      <c r="O42" s="6"/>
      <c r="R42" s="1"/>
      <c r="W42" s="20"/>
      <c r="Y42" s="3"/>
      <c r="Z42" s="3"/>
      <c r="AA42" s="21">
        <f>R42+W42</f>
        <v>0</v>
      </c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</row>
    <row r="43" spans="1:60" x14ac:dyDescent="0.15">
      <c r="A43" s="7"/>
      <c r="B43" s="7"/>
      <c r="E43" s="3"/>
      <c r="F43" s="3"/>
      <c r="G43" s="3"/>
      <c r="J43" s="14"/>
      <c r="R43" s="6"/>
      <c r="S43" s="14"/>
      <c r="AA43" s="13">
        <f>SUM(AA41:AA42)</f>
        <v>7160.4300000000012</v>
      </c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</row>
    <row r="44" spans="1:60" x14ac:dyDescent="0.15">
      <c r="A44" s="7"/>
      <c r="B44" s="7"/>
      <c r="E44" s="3"/>
      <c r="F44" s="3"/>
      <c r="G44" s="3"/>
      <c r="J44" s="14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</row>
    <row r="45" spans="1:60" x14ac:dyDescent="0.15">
      <c r="A45" s="7"/>
      <c r="E45" s="3"/>
      <c r="F45" s="3"/>
      <c r="G45" s="3"/>
      <c r="J45" s="14"/>
      <c r="S45" s="15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</row>
    <row r="46" spans="1:60" x14ac:dyDescent="0.15">
      <c r="E46" s="3"/>
      <c r="F46" s="3"/>
      <c r="G46" s="3"/>
      <c r="V46" s="39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</row>
    <row r="47" spans="1:60" x14ac:dyDescent="0.15">
      <c r="E47" s="3"/>
      <c r="F47" s="3"/>
      <c r="G47" s="3"/>
      <c r="V47" s="40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</row>
    <row r="48" spans="1:60" x14ac:dyDescent="0.15">
      <c r="E48" s="3"/>
      <c r="F48" s="3"/>
      <c r="G48" s="3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</row>
    <row r="49" spans="1:60" x14ac:dyDescent="0.15">
      <c r="E49" s="3"/>
      <c r="F49" s="3"/>
      <c r="G49" s="3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</row>
    <row r="50" spans="1:60" x14ac:dyDescent="0.15">
      <c r="B50" s="7"/>
      <c r="C50" s="7"/>
      <c r="D50" s="7"/>
      <c r="E50" s="3"/>
      <c r="F50" s="3"/>
      <c r="G50" s="3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</row>
    <row r="51" spans="1:60" x14ac:dyDescent="0.15">
      <c r="A51" s="7"/>
      <c r="B51" s="7"/>
      <c r="C51" s="7"/>
      <c r="D51" s="7"/>
      <c r="E51" s="3"/>
      <c r="F51" s="3"/>
      <c r="G51" s="3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</row>
    <row r="52" spans="1:60" x14ac:dyDescent="0.15">
      <c r="A52" s="7"/>
      <c r="B52" s="7"/>
      <c r="C52" s="7"/>
      <c r="D52" s="7"/>
      <c r="E52" s="3"/>
      <c r="F52" s="3"/>
      <c r="G52" s="3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</row>
    <row r="53" spans="1:60" x14ac:dyDescent="0.15">
      <c r="A53" s="7"/>
      <c r="E53" s="3"/>
      <c r="F53" s="3"/>
      <c r="G53" s="3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</row>
    <row r="54" spans="1:60" x14ac:dyDescent="0.15">
      <c r="A54" s="7"/>
      <c r="E54" s="3"/>
      <c r="F54" s="3"/>
      <c r="G54" s="3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</row>
    <row r="55" spans="1:60" x14ac:dyDescent="0.15">
      <c r="E55" s="3"/>
      <c r="F55" s="3"/>
      <c r="G55" s="3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</row>
    <row r="56" spans="1:60" x14ac:dyDescent="0.15">
      <c r="E56" s="3"/>
      <c r="F56" s="3"/>
      <c r="G56" s="3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</row>
    <row r="57" spans="1:60" x14ac:dyDescent="0.15">
      <c r="E57" s="3"/>
      <c r="F57" s="3"/>
      <c r="G57" s="3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</row>
    <row r="58" spans="1:60" x14ac:dyDescent="0.15">
      <c r="E58" s="3"/>
      <c r="F58" s="3"/>
      <c r="G58" s="3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</row>
    <row r="59" spans="1:60" x14ac:dyDescent="0.15">
      <c r="E59" s="3"/>
      <c r="F59" s="3"/>
      <c r="G59" s="3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</row>
    <row r="60" spans="1:60" x14ac:dyDescent="0.15">
      <c r="E60" s="3"/>
      <c r="F60" s="3"/>
      <c r="G60" s="3"/>
    </row>
    <row r="61" spans="1:60" x14ac:dyDescent="0.15">
      <c r="E61" s="3"/>
      <c r="F61" s="3"/>
      <c r="G61" s="3"/>
    </row>
  </sheetData>
  <printOptions horizontalCentered="1"/>
  <pageMargins left="0.25" right="0.25" top="0.5" bottom="0.5" header="0.5" footer="0.5"/>
  <pageSetup scale="7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H62"/>
  <sheetViews>
    <sheetView tabSelected="1" topLeftCell="A25" workbookViewId="0">
      <selection activeCell="J35" sqref="J35"/>
    </sheetView>
  </sheetViews>
  <sheetFormatPr baseColWidth="10" defaultColWidth="9.1640625" defaultRowHeight="13" x14ac:dyDescent="0.15"/>
  <cols>
    <col min="1" max="1" width="25.6640625" style="2" bestFit="1" customWidth="1"/>
    <col min="2" max="2" width="15.5" style="2" customWidth="1"/>
    <col min="3" max="3" width="5.1640625" style="2" customWidth="1"/>
    <col min="4" max="4" width="17.33203125" style="2" bestFit="1" customWidth="1"/>
    <col min="5" max="5" width="10.33203125" style="16" bestFit="1" customWidth="1"/>
    <col min="6" max="6" width="10.5" style="2" customWidth="1"/>
    <col min="7" max="7" width="11.33203125" style="2" customWidth="1"/>
    <col min="8" max="8" width="11" style="3" customWidth="1"/>
    <col min="9" max="9" width="9.1640625" style="2"/>
    <col min="10" max="10" width="10.33203125" style="2" bestFit="1" customWidth="1"/>
    <col min="11" max="11" width="35.5" style="2" customWidth="1"/>
    <col min="12" max="12" width="18.83203125" style="2" customWidth="1"/>
    <col min="13" max="13" width="13.5" style="2" customWidth="1"/>
    <col min="14" max="14" width="5.1640625" style="2" customWidth="1"/>
    <col min="15" max="15" width="9.1640625" style="2"/>
    <col min="16" max="16" width="10" style="2" customWidth="1"/>
    <col min="17" max="17" width="10" style="3" customWidth="1"/>
    <col min="18" max="18" width="11.6640625" style="2" customWidth="1"/>
    <col min="19" max="19" width="12" style="2" customWidth="1"/>
    <col min="20" max="21" width="12.33203125" style="2" customWidth="1"/>
    <col min="22" max="22" width="12.33203125" style="3" customWidth="1"/>
    <col min="23" max="23" width="12.33203125" style="5" customWidth="1"/>
    <col min="24" max="24" width="12.33203125" style="3" customWidth="1"/>
    <col min="25" max="26" width="12.33203125" style="5" customWidth="1"/>
    <col min="27" max="27" width="13.83203125" style="3" customWidth="1"/>
    <col min="28" max="28" width="10.33203125" style="2" bestFit="1" customWidth="1"/>
    <col min="29" max="29" width="9.1640625" style="2"/>
    <col min="30" max="30" width="10.33203125" style="2" bestFit="1" customWidth="1"/>
    <col min="31" max="16384" width="9.1640625" style="2"/>
  </cols>
  <sheetData>
    <row r="1" spans="1:60" x14ac:dyDescent="0.15">
      <c r="A1" s="2" t="s">
        <v>1</v>
      </c>
      <c r="L1" s="2" t="s">
        <v>1</v>
      </c>
      <c r="X1" s="5"/>
    </row>
    <row r="2" spans="1:60" x14ac:dyDescent="0.15">
      <c r="A2" s="2" t="s">
        <v>2</v>
      </c>
      <c r="D2" s="8"/>
      <c r="E2" s="17"/>
      <c r="L2" s="2" t="s">
        <v>2</v>
      </c>
      <c r="X2" s="5"/>
    </row>
    <row r="3" spans="1:60" x14ac:dyDescent="0.15">
      <c r="A3" s="2" t="s">
        <v>3</v>
      </c>
      <c r="L3" s="2" t="s">
        <v>3</v>
      </c>
      <c r="X3" s="5"/>
    </row>
    <row r="4" spans="1:60" x14ac:dyDescent="0.15">
      <c r="A4" s="2" t="s">
        <v>79</v>
      </c>
      <c r="L4" s="2" t="s">
        <v>4</v>
      </c>
      <c r="X4" s="5"/>
    </row>
    <row r="5" spans="1:60" x14ac:dyDescent="0.15">
      <c r="X5" s="5"/>
    </row>
    <row r="6" spans="1:60" x14ac:dyDescent="0.15">
      <c r="A6" s="2" t="s">
        <v>5</v>
      </c>
      <c r="L6" s="2" t="s">
        <v>5</v>
      </c>
      <c r="X6" s="5"/>
    </row>
    <row r="7" spans="1:60" x14ac:dyDescent="0.15">
      <c r="A7" s="2" t="s">
        <v>78</v>
      </c>
      <c r="H7" s="9"/>
      <c r="L7" s="2" t="str">
        <f>A7</f>
        <v>F/Y 2017/2018</v>
      </c>
      <c r="X7" s="5"/>
      <c r="AB7" s="16" t="s">
        <v>28</v>
      </c>
      <c r="AC7" s="16" t="s">
        <v>28</v>
      </c>
      <c r="AD7" s="16" t="s">
        <v>28</v>
      </c>
      <c r="AE7" s="16" t="s">
        <v>28</v>
      </c>
      <c r="AF7" s="16" t="s">
        <v>28</v>
      </c>
      <c r="AG7" s="16" t="s">
        <v>28</v>
      </c>
      <c r="AH7" s="16" t="s">
        <v>28</v>
      </c>
      <c r="AI7" s="16" t="s">
        <v>28</v>
      </c>
      <c r="AJ7" s="16" t="s">
        <v>28</v>
      </c>
      <c r="AK7" s="16" t="s">
        <v>28</v>
      </c>
      <c r="AL7" s="16" t="s">
        <v>28</v>
      </c>
      <c r="AM7" s="16" t="s">
        <v>28</v>
      </c>
    </row>
    <row r="8" spans="1:60" x14ac:dyDescent="0.15">
      <c r="A8" s="10" t="s">
        <v>236</v>
      </c>
      <c r="E8" s="16" t="s">
        <v>28</v>
      </c>
      <c r="F8" s="2" t="s">
        <v>28</v>
      </c>
      <c r="G8" s="2" t="s">
        <v>29</v>
      </c>
      <c r="H8" s="3" t="s">
        <v>235</v>
      </c>
      <c r="I8" s="2" t="s">
        <v>32</v>
      </c>
      <c r="J8" s="2" t="s">
        <v>34</v>
      </c>
      <c r="L8" s="10" t="str">
        <f>A8</f>
        <v>MAY 2018</v>
      </c>
      <c r="O8" s="2" t="s">
        <v>81</v>
      </c>
      <c r="P8" s="2" t="s">
        <v>82</v>
      </c>
      <c r="Q8" s="3" t="s">
        <v>83</v>
      </c>
      <c r="R8" s="2" t="s">
        <v>84</v>
      </c>
      <c r="S8" s="2" t="s">
        <v>85</v>
      </c>
      <c r="T8" s="2" t="s">
        <v>86</v>
      </c>
      <c r="U8" s="2" t="s">
        <v>87</v>
      </c>
      <c r="V8" s="3" t="s">
        <v>88</v>
      </c>
      <c r="W8" s="5" t="s">
        <v>89</v>
      </c>
      <c r="X8" s="5" t="s">
        <v>90</v>
      </c>
      <c r="Y8" s="5" t="s">
        <v>91</v>
      </c>
      <c r="Z8" s="5" t="s">
        <v>92</v>
      </c>
      <c r="AB8" s="2" t="s">
        <v>81</v>
      </c>
      <c r="AC8" s="2" t="s">
        <v>82</v>
      </c>
      <c r="AD8" s="3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3" t="s">
        <v>88</v>
      </c>
      <c r="AJ8" s="5" t="s">
        <v>89</v>
      </c>
      <c r="AK8" s="5" t="s">
        <v>90</v>
      </c>
      <c r="AL8" s="5" t="s">
        <v>91</v>
      </c>
      <c r="AM8" s="5" t="s">
        <v>92</v>
      </c>
    </row>
    <row r="9" spans="1:60" x14ac:dyDescent="0.15">
      <c r="B9" s="2" t="s">
        <v>6</v>
      </c>
      <c r="C9" s="2" t="s">
        <v>26</v>
      </c>
      <c r="D9" s="2" t="s">
        <v>69</v>
      </c>
      <c r="E9" s="16" t="s">
        <v>27</v>
      </c>
      <c r="F9" s="2" t="s">
        <v>239</v>
      </c>
      <c r="G9" s="2" t="s">
        <v>30</v>
      </c>
      <c r="H9" s="3" t="s">
        <v>31</v>
      </c>
      <c r="I9" s="2" t="s">
        <v>33</v>
      </c>
      <c r="J9" s="2" t="s">
        <v>35</v>
      </c>
      <c r="K9" s="2" t="s">
        <v>36</v>
      </c>
      <c r="M9" s="2" t="s">
        <v>6</v>
      </c>
      <c r="N9" s="2" t="s">
        <v>26</v>
      </c>
      <c r="O9" s="2" t="s">
        <v>40</v>
      </c>
      <c r="P9" s="2" t="s">
        <v>41</v>
      </c>
      <c r="Q9" s="3" t="s">
        <v>42</v>
      </c>
      <c r="R9" s="2" t="s">
        <v>43</v>
      </c>
      <c r="S9" s="2" t="s">
        <v>44</v>
      </c>
      <c r="T9" s="2" t="s">
        <v>45</v>
      </c>
      <c r="U9" s="2" t="s">
        <v>46</v>
      </c>
      <c r="V9" s="3" t="s">
        <v>47</v>
      </c>
      <c r="W9" s="5" t="s">
        <v>48</v>
      </c>
      <c r="X9" s="5" t="s">
        <v>49</v>
      </c>
      <c r="Y9" s="5" t="s">
        <v>50</v>
      </c>
      <c r="Z9" s="5" t="s">
        <v>51</v>
      </c>
      <c r="AA9" s="13" t="s">
        <v>35</v>
      </c>
      <c r="AB9" s="2" t="s">
        <v>40</v>
      </c>
      <c r="AC9" s="2" t="s">
        <v>41</v>
      </c>
      <c r="AD9" s="3" t="s">
        <v>42</v>
      </c>
      <c r="AE9" s="2" t="s">
        <v>43</v>
      </c>
      <c r="AF9" s="2" t="s">
        <v>44</v>
      </c>
      <c r="AG9" s="2" t="s">
        <v>45</v>
      </c>
      <c r="AH9" s="2" t="s">
        <v>46</v>
      </c>
      <c r="AI9" s="3" t="s">
        <v>47</v>
      </c>
      <c r="AJ9" s="5" t="s">
        <v>48</v>
      </c>
      <c r="AK9" s="5" t="s">
        <v>49</v>
      </c>
      <c r="AL9" s="5" t="s">
        <v>50</v>
      </c>
      <c r="AM9" s="5" t="s">
        <v>51</v>
      </c>
      <c r="AN9" s="13" t="s">
        <v>35</v>
      </c>
    </row>
    <row r="10" spans="1:60" x14ac:dyDescent="0.15">
      <c r="A10" s="2" t="s">
        <v>231</v>
      </c>
      <c r="B10" s="28" t="s">
        <v>116</v>
      </c>
      <c r="C10" s="2">
        <v>1</v>
      </c>
      <c r="D10" s="2" t="s">
        <v>73</v>
      </c>
      <c r="E10" s="32">
        <v>0</v>
      </c>
      <c r="F10" s="32">
        <v>0</v>
      </c>
      <c r="G10" s="32">
        <f t="shared" ref="G10:G41" si="0">E10-F10</f>
        <v>0</v>
      </c>
      <c r="H10" s="5">
        <v>0</v>
      </c>
      <c r="L10" s="2" t="s">
        <v>7</v>
      </c>
      <c r="M10" s="11">
        <v>1693036900</v>
      </c>
      <c r="N10" s="2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3">
        <f t="shared" ref="AA10:AA41" si="1">SUM(O10:Z10)</f>
        <v>0</v>
      </c>
      <c r="AB10" s="3">
        <v>0</v>
      </c>
    </row>
    <row r="11" spans="1:60" x14ac:dyDescent="0.15">
      <c r="A11" s="4" t="s">
        <v>232</v>
      </c>
      <c r="B11" s="29" t="s">
        <v>117</v>
      </c>
      <c r="C11" s="4">
        <v>4</v>
      </c>
      <c r="D11" s="4" t="s">
        <v>72</v>
      </c>
      <c r="E11" s="32">
        <v>0</v>
      </c>
      <c r="F11" s="32">
        <v>0</v>
      </c>
      <c r="G11" s="32">
        <f t="shared" si="0"/>
        <v>0</v>
      </c>
      <c r="H11" s="5">
        <v>0</v>
      </c>
      <c r="L11" s="2" t="s">
        <v>7</v>
      </c>
      <c r="M11" s="2">
        <v>1714036900</v>
      </c>
      <c r="N11" s="2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3">
        <f t="shared" si="1"/>
        <v>0</v>
      </c>
      <c r="AB11" s="3">
        <v>0</v>
      </c>
    </row>
    <row r="12" spans="1:60" x14ac:dyDescent="0.15">
      <c r="A12" s="2" t="s">
        <v>233</v>
      </c>
      <c r="B12" s="28" t="s">
        <v>111</v>
      </c>
      <c r="C12" s="2">
        <v>1</v>
      </c>
      <c r="D12" s="27" t="s">
        <v>242</v>
      </c>
      <c r="E12" s="32">
        <v>42830</v>
      </c>
      <c r="F12" s="32">
        <v>41549</v>
      </c>
      <c r="G12" s="32">
        <f t="shared" si="0"/>
        <v>1281</v>
      </c>
      <c r="H12" s="5">
        <v>884.65</v>
      </c>
      <c r="L12" s="2" t="str">
        <f>A12</f>
        <v>EDSN-3</v>
      </c>
      <c r="M12" s="7">
        <v>1444770742</v>
      </c>
      <c r="N12" s="2">
        <v>1</v>
      </c>
      <c r="O12" s="5">
        <v>63.16</v>
      </c>
      <c r="P12" s="5">
        <v>50.76</v>
      </c>
      <c r="Q12" s="5">
        <v>87.04</v>
      </c>
      <c r="R12" s="5">
        <v>103.91</v>
      </c>
      <c r="S12" s="5">
        <v>98.17</v>
      </c>
      <c r="T12" s="5">
        <v>680.2</v>
      </c>
      <c r="U12" s="5">
        <v>923.21</v>
      </c>
      <c r="V12" s="5">
        <v>1034.67</v>
      </c>
      <c r="W12" s="5">
        <v>1011.32</v>
      </c>
      <c r="X12" s="5">
        <v>852.01</v>
      </c>
      <c r="Y12" s="5">
        <v>884.65</v>
      </c>
      <c r="Z12" s="5">
        <v>0</v>
      </c>
      <c r="AA12" s="3">
        <f t="shared" si="1"/>
        <v>5789.0999999999995</v>
      </c>
      <c r="AB12" s="35">
        <v>51</v>
      </c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</row>
    <row r="13" spans="1:60" x14ac:dyDescent="0.15">
      <c r="A13" s="2" t="s">
        <v>53</v>
      </c>
      <c r="B13" s="28" t="s">
        <v>97</v>
      </c>
      <c r="C13" s="2">
        <v>2</v>
      </c>
      <c r="D13" s="27" t="s">
        <v>242</v>
      </c>
      <c r="E13" s="32">
        <v>528</v>
      </c>
      <c r="F13" s="32">
        <v>528</v>
      </c>
      <c r="G13" s="32">
        <f t="shared" si="0"/>
        <v>0</v>
      </c>
      <c r="H13" s="5">
        <v>14.3</v>
      </c>
      <c r="L13" s="2" t="s">
        <v>8</v>
      </c>
      <c r="M13" s="2">
        <v>314038900</v>
      </c>
      <c r="N13" s="2">
        <v>2</v>
      </c>
      <c r="O13" s="5">
        <v>14.79</v>
      </c>
      <c r="P13" s="5">
        <v>14.3</v>
      </c>
      <c r="Q13" s="5">
        <v>15.78</v>
      </c>
      <c r="R13" s="5">
        <v>21.21</v>
      </c>
      <c r="S13" s="5">
        <v>18.07</v>
      </c>
      <c r="T13" s="5">
        <v>34.340000000000003</v>
      </c>
      <c r="U13" s="5">
        <v>31.62</v>
      </c>
      <c r="V13" s="5">
        <v>43.68</v>
      </c>
      <c r="W13" s="5">
        <v>57.61</v>
      </c>
      <c r="X13" s="5">
        <v>43.61</v>
      </c>
      <c r="Y13" s="5">
        <v>14.3</v>
      </c>
      <c r="Z13" s="5">
        <v>0</v>
      </c>
      <c r="AA13" s="3">
        <f t="shared" si="1"/>
        <v>309.31000000000006</v>
      </c>
      <c r="AB13" s="35">
        <v>0</v>
      </c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</row>
    <row r="14" spans="1:60" x14ac:dyDescent="0.15">
      <c r="A14" s="2" t="s">
        <v>53</v>
      </c>
      <c r="B14" s="28" t="s">
        <v>98</v>
      </c>
      <c r="C14" s="2">
        <v>2</v>
      </c>
      <c r="D14" s="27" t="s">
        <v>242</v>
      </c>
      <c r="E14" s="32">
        <v>78303</v>
      </c>
      <c r="F14" s="32">
        <v>78052</v>
      </c>
      <c r="G14" s="32">
        <f t="shared" si="0"/>
        <v>251</v>
      </c>
      <c r="H14" s="5">
        <v>233.83</v>
      </c>
      <c r="L14" s="2" t="s">
        <v>8</v>
      </c>
      <c r="M14" s="2">
        <v>335038900</v>
      </c>
      <c r="N14" s="2">
        <v>2</v>
      </c>
      <c r="O14" s="5">
        <v>91.34</v>
      </c>
      <c r="P14" s="5">
        <v>56.4</v>
      </c>
      <c r="Q14" s="5">
        <v>78</v>
      </c>
      <c r="R14" s="5">
        <v>112.11</v>
      </c>
      <c r="S14" s="5">
        <v>182.77</v>
      </c>
      <c r="T14" s="5">
        <v>420.69</v>
      </c>
      <c r="U14" s="5">
        <v>478.24</v>
      </c>
      <c r="V14" s="5">
        <v>538.52</v>
      </c>
      <c r="W14" s="5">
        <v>484.52</v>
      </c>
      <c r="X14" s="5">
        <v>265.73</v>
      </c>
      <c r="Y14" s="5">
        <v>233.83</v>
      </c>
      <c r="Z14" s="5">
        <v>0</v>
      </c>
      <c r="AA14" s="3">
        <f t="shared" si="1"/>
        <v>2942.15</v>
      </c>
      <c r="AB14" s="35">
        <v>8</v>
      </c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</row>
    <row r="15" spans="1:60" x14ac:dyDescent="0.15">
      <c r="A15" s="2" t="s">
        <v>9</v>
      </c>
      <c r="B15" s="28" t="s">
        <v>118</v>
      </c>
      <c r="C15" s="2">
        <v>4</v>
      </c>
      <c r="D15" s="27" t="s">
        <v>238</v>
      </c>
      <c r="E15" s="32">
        <v>3499</v>
      </c>
      <c r="F15" s="32">
        <v>3295</v>
      </c>
      <c r="G15" s="32">
        <f t="shared" si="0"/>
        <v>204</v>
      </c>
      <c r="H15" s="5">
        <v>194.58</v>
      </c>
      <c r="L15" s="2" t="s">
        <v>9</v>
      </c>
      <c r="M15" s="2">
        <v>204046000</v>
      </c>
      <c r="N15" s="2">
        <v>3</v>
      </c>
      <c r="O15" s="5">
        <v>2613.29</v>
      </c>
      <c r="P15" s="5">
        <v>39.54</v>
      </c>
      <c r="Q15" s="5">
        <v>59.43</v>
      </c>
      <c r="R15" s="5">
        <v>58.2</v>
      </c>
      <c r="S15" s="5">
        <v>84.67</v>
      </c>
      <c r="T15" s="5">
        <v>600.14</v>
      </c>
      <c r="U15" s="5">
        <v>394.17</v>
      </c>
      <c r="V15" s="5">
        <v>553.94000000000005</v>
      </c>
      <c r="W15" s="5">
        <v>643.66999999999996</v>
      </c>
      <c r="X15" s="5">
        <v>199.35</v>
      </c>
      <c r="Y15" s="5">
        <v>194.58</v>
      </c>
      <c r="Z15" s="5">
        <v>0</v>
      </c>
      <c r="AA15" s="3">
        <f t="shared" si="1"/>
        <v>5440.98</v>
      </c>
      <c r="AB15" s="35">
        <v>0</v>
      </c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</row>
    <row r="16" spans="1:60" x14ac:dyDescent="0.15">
      <c r="A16" s="2" t="s">
        <v>10</v>
      </c>
      <c r="B16" s="28" t="s">
        <v>101</v>
      </c>
      <c r="C16" s="2">
        <v>4</v>
      </c>
      <c r="D16" s="27" t="s">
        <v>242</v>
      </c>
      <c r="E16" s="32">
        <v>713</v>
      </c>
      <c r="F16" s="32">
        <v>675</v>
      </c>
      <c r="G16" s="32">
        <f t="shared" si="0"/>
        <v>38</v>
      </c>
      <c r="H16" s="5">
        <v>47.78</v>
      </c>
      <c r="L16" s="2" t="s">
        <v>10</v>
      </c>
      <c r="M16" s="2">
        <v>880042100</v>
      </c>
      <c r="N16" s="2">
        <v>4</v>
      </c>
      <c r="O16" s="5">
        <v>28.05</v>
      </c>
      <c r="P16" s="5">
        <v>24.64</v>
      </c>
      <c r="Q16" s="5">
        <v>44.36</v>
      </c>
      <c r="R16" s="5">
        <v>54.42</v>
      </c>
      <c r="S16" s="5">
        <v>45.97</v>
      </c>
      <c r="T16" s="5">
        <v>45.5</v>
      </c>
      <c r="U16" s="5">
        <v>35.26</v>
      </c>
      <c r="V16" s="5">
        <v>54.09</v>
      </c>
      <c r="W16" s="5">
        <v>47.68</v>
      </c>
      <c r="X16" s="5">
        <v>36.9</v>
      </c>
      <c r="Y16" s="5">
        <v>47.78</v>
      </c>
      <c r="Z16" s="5">
        <v>0</v>
      </c>
      <c r="AA16" s="3">
        <f t="shared" si="1"/>
        <v>464.65</v>
      </c>
      <c r="AB16" s="35">
        <v>14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</row>
    <row r="17" spans="1:60" x14ac:dyDescent="0.15">
      <c r="A17" s="2" t="s">
        <v>10</v>
      </c>
      <c r="B17" s="28" t="s">
        <v>102</v>
      </c>
      <c r="C17" s="2">
        <v>4</v>
      </c>
      <c r="D17" s="27" t="s">
        <v>242</v>
      </c>
      <c r="E17" s="32">
        <v>7798</v>
      </c>
      <c r="F17" s="32">
        <v>7710</v>
      </c>
      <c r="G17" s="32">
        <f t="shared" si="0"/>
        <v>88</v>
      </c>
      <c r="H17" s="5">
        <v>92.42</v>
      </c>
      <c r="L17" s="2" t="s">
        <v>10</v>
      </c>
      <c r="M17" s="2">
        <v>901042100</v>
      </c>
      <c r="N17" s="2">
        <v>4</v>
      </c>
      <c r="O17" s="5">
        <v>20.48</v>
      </c>
      <c r="P17" s="5">
        <v>17.16</v>
      </c>
      <c r="Q17" s="5">
        <v>24.96</v>
      </c>
      <c r="R17" s="5">
        <v>32.67</v>
      </c>
      <c r="S17" s="5">
        <v>91.87</v>
      </c>
      <c r="T17" s="5">
        <v>342.02</v>
      </c>
      <c r="U17" s="5">
        <v>148.22999999999999</v>
      </c>
      <c r="V17" s="5">
        <v>490.86</v>
      </c>
      <c r="W17" s="5">
        <v>506.22</v>
      </c>
      <c r="X17" s="5">
        <v>195.16</v>
      </c>
      <c r="Y17" s="5">
        <v>92.42</v>
      </c>
      <c r="Z17" s="5">
        <v>0</v>
      </c>
      <c r="AA17" s="3">
        <f t="shared" si="1"/>
        <v>1962.0500000000002</v>
      </c>
      <c r="AB17" s="35">
        <v>6</v>
      </c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</row>
    <row r="18" spans="1:60" x14ac:dyDescent="0.15">
      <c r="A18" s="2" t="s">
        <v>58</v>
      </c>
      <c r="B18" s="28" t="s">
        <v>112</v>
      </c>
      <c r="C18" s="2">
        <v>16</v>
      </c>
      <c r="D18" s="27" t="s">
        <v>242</v>
      </c>
      <c r="E18" s="32">
        <v>11396</v>
      </c>
      <c r="F18" s="32">
        <v>11326</v>
      </c>
      <c r="G18" s="32">
        <f t="shared" si="0"/>
        <v>70</v>
      </c>
      <c r="H18" s="5">
        <v>107.33</v>
      </c>
      <c r="L18" s="2" t="s">
        <v>11</v>
      </c>
      <c r="M18" s="2">
        <v>1532983611</v>
      </c>
      <c r="N18" s="2">
        <v>16</v>
      </c>
      <c r="O18" s="5">
        <v>35.01</v>
      </c>
      <c r="P18" s="5">
        <v>34.229999999999997</v>
      </c>
      <c r="Q18" s="5">
        <v>71.13</v>
      </c>
      <c r="R18" s="5">
        <v>75.680000000000007</v>
      </c>
      <c r="S18" s="5">
        <v>90.16</v>
      </c>
      <c r="T18" s="5">
        <v>228.2</v>
      </c>
      <c r="U18" s="5">
        <v>261.26</v>
      </c>
      <c r="V18" s="5">
        <v>378.07</v>
      </c>
      <c r="W18" s="5">
        <v>334.03</v>
      </c>
      <c r="X18" s="5">
        <v>94.94</v>
      </c>
      <c r="Y18" s="5">
        <v>107.33</v>
      </c>
      <c r="Z18" s="5">
        <v>0</v>
      </c>
      <c r="AA18" s="3">
        <f t="shared" si="1"/>
        <v>1710.04</v>
      </c>
      <c r="AB18" s="35">
        <v>17</v>
      </c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</row>
    <row r="19" spans="1:60" x14ac:dyDescent="0.15">
      <c r="A19" s="2" t="s">
        <v>56</v>
      </c>
      <c r="B19" s="28" t="s">
        <v>113</v>
      </c>
      <c r="C19" s="2">
        <v>6</v>
      </c>
      <c r="D19" s="27" t="s">
        <v>242</v>
      </c>
      <c r="E19" s="32">
        <v>7332</v>
      </c>
      <c r="F19" s="32">
        <v>6985</v>
      </c>
      <c r="G19" s="32">
        <f t="shared" si="0"/>
        <v>347</v>
      </c>
      <c r="H19" s="5">
        <v>294.63</v>
      </c>
      <c r="L19" s="2" t="s">
        <v>12</v>
      </c>
      <c r="M19" s="2">
        <v>1635048500</v>
      </c>
      <c r="N19" s="2">
        <v>6</v>
      </c>
      <c r="O19" s="5">
        <v>35.61</v>
      </c>
      <c r="P19" s="5">
        <v>65.7</v>
      </c>
      <c r="Q19" s="5">
        <v>60.04</v>
      </c>
      <c r="R19" s="5">
        <v>71.510000000000005</v>
      </c>
      <c r="S19" s="5">
        <v>126.47</v>
      </c>
      <c r="T19" s="5">
        <v>515.9</v>
      </c>
      <c r="U19" s="5">
        <v>668.95</v>
      </c>
      <c r="V19" s="5">
        <v>862.28</v>
      </c>
      <c r="W19" s="5">
        <v>1049.47</v>
      </c>
      <c r="X19" s="5">
        <v>396.15</v>
      </c>
      <c r="Y19" s="5">
        <v>294.63</v>
      </c>
      <c r="Z19" s="5">
        <v>0</v>
      </c>
      <c r="AA19" s="3">
        <f t="shared" si="1"/>
        <v>4146.71</v>
      </c>
      <c r="AB19" s="35">
        <v>21</v>
      </c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</row>
    <row r="20" spans="1:60" s="22" customFormat="1" x14ac:dyDescent="0.15">
      <c r="A20" s="24" t="s">
        <v>216</v>
      </c>
      <c r="B20" s="30" t="s">
        <v>214</v>
      </c>
      <c r="C20" s="24">
        <v>7</v>
      </c>
      <c r="D20" s="25" t="s">
        <v>241</v>
      </c>
      <c r="E20" s="33">
        <v>7</v>
      </c>
      <c r="F20" s="33">
        <v>5</v>
      </c>
      <c r="G20" s="33">
        <f t="shared" si="0"/>
        <v>2</v>
      </c>
      <c r="H20" s="26">
        <v>20.239999999999998</v>
      </c>
      <c r="I20" s="24"/>
      <c r="J20" s="24"/>
      <c r="K20" s="24"/>
      <c r="L20" s="24" t="s">
        <v>13</v>
      </c>
      <c r="M20" s="24">
        <v>1914036400</v>
      </c>
      <c r="N20" s="24">
        <v>7</v>
      </c>
      <c r="O20" s="26">
        <v>52.95</v>
      </c>
      <c r="P20" s="26">
        <v>15.23</v>
      </c>
      <c r="Q20" s="26">
        <v>14.79</v>
      </c>
      <c r="R20" s="26">
        <v>30.1</v>
      </c>
      <c r="S20" s="26">
        <v>1.48</v>
      </c>
      <c r="T20" s="26">
        <v>23.03</v>
      </c>
      <c r="U20" s="26">
        <v>153.41</v>
      </c>
      <c r="V20" s="26">
        <v>60.08</v>
      </c>
      <c r="W20" s="26">
        <v>256</v>
      </c>
      <c r="X20" s="26">
        <v>52.17</v>
      </c>
      <c r="Y20" s="26">
        <v>20.239999999999998</v>
      </c>
      <c r="Z20" s="26">
        <v>0</v>
      </c>
      <c r="AA20" s="56">
        <f>SUM(O20:Z20)</f>
        <v>679.4799999999999</v>
      </c>
      <c r="AB20" s="37">
        <v>39</v>
      </c>
      <c r="AC20" s="57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</row>
    <row r="21" spans="1:60" s="22" customFormat="1" x14ac:dyDescent="0.15">
      <c r="A21" s="24" t="s">
        <v>217</v>
      </c>
      <c r="B21" s="31" t="s">
        <v>215</v>
      </c>
      <c r="C21" s="25">
        <v>7</v>
      </c>
      <c r="D21" s="25" t="s">
        <v>241</v>
      </c>
      <c r="E21" s="33">
        <v>237</v>
      </c>
      <c r="F21" s="33">
        <v>57</v>
      </c>
      <c r="G21" s="33">
        <f t="shared" si="0"/>
        <v>180</v>
      </c>
      <c r="H21" s="26">
        <v>215.33</v>
      </c>
      <c r="I21" s="24"/>
      <c r="J21" s="24"/>
      <c r="K21" s="24"/>
      <c r="L21" s="24" t="s">
        <v>13</v>
      </c>
      <c r="M21" s="24">
        <v>1893036400</v>
      </c>
      <c r="N21" s="24">
        <v>7</v>
      </c>
      <c r="O21" s="26">
        <v>34.85</v>
      </c>
      <c r="P21" s="26">
        <v>26.47</v>
      </c>
      <c r="Q21" s="26">
        <v>59.3</v>
      </c>
      <c r="R21" s="26">
        <v>63.94</v>
      </c>
      <c r="S21" s="26">
        <v>77.510000000000005</v>
      </c>
      <c r="T21" s="26">
        <v>135.82</v>
      </c>
      <c r="U21" s="26">
        <v>423.94</v>
      </c>
      <c r="V21" s="26">
        <v>235.49</v>
      </c>
      <c r="W21" s="26">
        <v>624.36</v>
      </c>
      <c r="X21" s="26">
        <v>275.87</v>
      </c>
      <c r="Y21" s="26">
        <v>215.33</v>
      </c>
      <c r="Z21" s="26">
        <v>0</v>
      </c>
      <c r="AA21" s="56">
        <f t="shared" si="1"/>
        <v>2172.8799999999997</v>
      </c>
      <c r="AB21" s="37">
        <v>20</v>
      </c>
      <c r="AC21" s="57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</row>
    <row r="22" spans="1:60" x14ac:dyDescent="0.15">
      <c r="A22" s="2" t="s">
        <v>61</v>
      </c>
      <c r="B22" s="28" t="s">
        <v>121</v>
      </c>
      <c r="C22" s="2">
        <v>6</v>
      </c>
      <c r="D22" s="27" t="s">
        <v>245</v>
      </c>
      <c r="E22" s="32">
        <v>13915</v>
      </c>
      <c r="F22" s="32">
        <v>13778</v>
      </c>
      <c r="G22" s="32">
        <f t="shared" si="0"/>
        <v>137</v>
      </c>
      <c r="H22" s="5">
        <v>178.16</v>
      </c>
      <c r="L22" s="2" t="s">
        <v>14</v>
      </c>
      <c r="M22" s="2">
        <v>705035367</v>
      </c>
      <c r="N22" s="2">
        <v>6</v>
      </c>
      <c r="O22" s="5">
        <v>312.86</v>
      </c>
      <c r="P22" s="5">
        <v>18.05</v>
      </c>
      <c r="Q22" s="5">
        <v>36.86</v>
      </c>
      <c r="R22" s="5">
        <v>52.75</v>
      </c>
      <c r="S22" s="5">
        <v>127.88</v>
      </c>
      <c r="T22" s="5">
        <v>319.22000000000003</v>
      </c>
      <c r="U22" s="5">
        <v>368</v>
      </c>
      <c r="V22" s="5">
        <v>589.96</v>
      </c>
      <c r="W22" s="5">
        <v>373.76</v>
      </c>
      <c r="X22" s="5">
        <v>227.68</v>
      </c>
      <c r="Y22" s="5">
        <v>178.16</v>
      </c>
      <c r="Z22" s="5">
        <v>0</v>
      </c>
      <c r="AA22" s="3">
        <f>SUM(O22:Z22)</f>
        <v>2605.1799999999998</v>
      </c>
      <c r="AB22" s="32">
        <v>270</v>
      </c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</row>
    <row r="23" spans="1:60" x14ac:dyDescent="0.15">
      <c r="A23" s="7" t="s">
        <v>64</v>
      </c>
      <c r="B23" s="28" t="s">
        <v>122</v>
      </c>
      <c r="C23" s="2">
        <v>5</v>
      </c>
      <c r="D23" s="2" t="s">
        <v>240</v>
      </c>
      <c r="E23" s="32">
        <v>6467</v>
      </c>
      <c r="F23" s="32">
        <v>6312</v>
      </c>
      <c r="G23" s="32">
        <f t="shared" si="0"/>
        <v>155</v>
      </c>
      <c r="H23" s="5">
        <v>152</v>
      </c>
      <c r="L23" s="2" t="s">
        <v>15</v>
      </c>
      <c r="M23" s="2">
        <v>183046700</v>
      </c>
      <c r="N23" s="2">
        <v>5</v>
      </c>
      <c r="O23" s="5">
        <v>-368.81</v>
      </c>
      <c r="P23" s="5">
        <f>384.97-368.81</f>
        <v>16.160000000000025</v>
      </c>
      <c r="Q23" s="5">
        <v>33.42</v>
      </c>
      <c r="R23" s="5">
        <v>27.94</v>
      </c>
      <c r="S23" s="5">
        <v>54.47</v>
      </c>
      <c r="T23" s="5">
        <v>235.04</v>
      </c>
      <c r="U23" s="5">
        <v>263.2</v>
      </c>
      <c r="V23" s="5">
        <v>409.1</v>
      </c>
      <c r="W23" s="5">
        <v>379.1</v>
      </c>
      <c r="X23" s="5">
        <v>170.94</v>
      </c>
      <c r="Y23" s="5">
        <v>152</v>
      </c>
      <c r="Z23" s="5">
        <v>0</v>
      </c>
      <c r="AA23" s="3">
        <f t="shared" si="1"/>
        <v>1372.56</v>
      </c>
      <c r="AB23" s="35">
        <v>0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</row>
    <row r="24" spans="1:60" x14ac:dyDescent="0.15">
      <c r="A24" s="2" t="s">
        <v>16</v>
      </c>
      <c r="B24" s="28" t="s">
        <v>106</v>
      </c>
      <c r="C24" s="2">
        <v>19</v>
      </c>
      <c r="D24" s="27" t="s">
        <v>242</v>
      </c>
      <c r="E24" s="32">
        <v>9896</v>
      </c>
      <c r="F24" s="32">
        <v>9836</v>
      </c>
      <c r="G24" s="32">
        <f t="shared" si="0"/>
        <v>60</v>
      </c>
      <c r="H24" s="5">
        <v>84.7</v>
      </c>
      <c r="L24" s="2" t="s">
        <v>16</v>
      </c>
      <c r="M24" s="2">
        <v>1169047000</v>
      </c>
      <c r="N24" s="2">
        <v>19</v>
      </c>
      <c r="O24" s="5">
        <v>46.39</v>
      </c>
      <c r="P24" s="5">
        <v>36.4</v>
      </c>
      <c r="Q24" s="5">
        <v>36.71</v>
      </c>
      <c r="R24" s="5">
        <f>51.6+49.43</f>
        <v>101.03</v>
      </c>
      <c r="S24" s="5">
        <v>86.46</v>
      </c>
      <c r="T24" s="5">
        <v>232.57</v>
      </c>
      <c r="U24" s="5">
        <v>281.43</v>
      </c>
      <c r="V24" s="5">
        <v>306.55</v>
      </c>
      <c r="W24" s="5">
        <v>366.13</v>
      </c>
      <c r="X24" s="5">
        <v>155.80000000000001</v>
      </c>
      <c r="Y24" s="5">
        <v>84.7</v>
      </c>
      <c r="Z24" s="5">
        <v>0</v>
      </c>
      <c r="AA24" s="3">
        <f t="shared" si="1"/>
        <v>1734.17</v>
      </c>
      <c r="AB24" s="35">
        <v>33</v>
      </c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</row>
    <row r="25" spans="1:60" x14ac:dyDescent="0.15">
      <c r="A25" s="2" t="s">
        <v>60</v>
      </c>
      <c r="B25" s="28" t="s">
        <v>94</v>
      </c>
      <c r="C25" s="2">
        <v>10</v>
      </c>
      <c r="D25" s="27" t="s">
        <v>95</v>
      </c>
      <c r="E25" s="32">
        <v>0</v>
      </c>
      <c r="F25" s="32">
        <v>0</v>
      </c>
      <c r="G25" s="32">
        <f t="shared" si="0"/>
        <v>0</v>
      </c>
      <c r="H25" s="5">
        <v>0</v>
      </c>
      <c r="L25" s="2" t="s">
        <v>17</v>
      </c>
      <c r="M25" s="2">
        <v>120046700</v>
      </c>
      <c r="N25" s="2">
        <v>10</v>
      </c>
      <c r="O25" s="5">
        <v>13.45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3">
        <f t="shared" si="1"/>
        <v>13.45</v>
      </c>
      <c r="AB25" s="35">
        <v>9</v>
      </c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</row>
    <row r="26" spans="1:60" x14ac:dyDescent="0.15">
      <c r="A26" s="7" t="s">
        <v>60</v>
      </c>
      <c r="B26" s="28" t="s">
        <v>124</v>
      </c>
      <c r="C26" s="2">
        <v>10</v>
      </c>
      <c r="D26" s="27" t="s">
        <v>242</v>
      </c>
      <c r="E26" s="32">
        <v>5158</v>
      </c>
      <c r="F26" s="32">
        <v>1975</v>
      </c>
      <c r="G26" s="32">
        <f t="shared" si="0"/>
        <v>3183</v>
      </c>
      <c r="H26" s="5">
        <v>2383.38</v>
      </c>
      <c r="L26" s="2" t="s">
        <v>17</v>
      </c>
      <c r="M26" s="2">
        <v>162046700</v>
      </c>
      <c r="N26" s="2">
        <v>10</v>
      </c>
      <c r="O26" s="5">
        <v>727.48</v>
      </c>
      <c r="P26" s="5">
        <v>758.01</v>
      </c>
      <c r="Q26" s="5">
        <v>1232.7</v>
      </c>
      <c r="R26" s="5">
        <v>2192.33</v>
      </c>
      <c r="S26" s="5">
        <v>3090.71</v>
      </c>
      <c r="T26" s="5">
        <v>4463.1099999999997</v>
      </c>
      <c r="U26" s="5">
        <v>3486.16</v>
      </c>
      <c r="V26" s="5">
        <v>4665.04</v>
      </c>
      <c r="W26" s="5">
        <v>3576.41</v>
      </c>
      <c r="X26" s="5">
        <v>2685.48</v>
      </c>
      <c r="Y26" s="5">
        <v>2383.38</v>
      </c>
      <c r="Z26" s="5">
        <v>0</v>
      </c>
      <c r="AA26" s="3">
        <f t="shared" si="1"/>
        <v>29260.81</v>
      </c>
      <c r="AB26" s="35">
        <v>2362</v>
      </c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</row>
    <row r="27" spans="1:60" x14ac:dyDescent="0.15">
      <c r="A27" s="2" t="s">
        <v>66</v>
      </c>
      <c r="B27" s="28" t="s">
        <v>104</v>
      </c>
      <c r="C27" s="2">
        <v>11</v>
      </c>
      <c r="D27" s="27" t="s">
        <v>242</v>
      </c>
      <c r="E27" s="32">
        <v>78317</v>
      </c>
      <c r="F27" s="32">
        <v>77907</v>
      </c>
      <c r="G27" s="32">
        <f t="shared" si="0"/>
        <v>410</v>
      </c>
      <c r="H27" s="5">
        <v>334.54</v>
      </c>
      <c r="L27" s="2" t="s">
        <v>18</v>
      </c>
      <c r="M27" s="2">
        <v>1067037000</v>
      </c>
      <c r="N27" s="2">
        <v>11</v>
      </c>
      <c r="O27" s="5">
        <v>181.02</v>
      </c>
      <c r="P27" s="5">
        <v>144.22</v>
      </c>
      <c r="Q27" s="5">
        <v>71.11</v>
      </c>
      <c r="R27" s="5">
        <v>77.86</v>
      </c>
      <c r="S27" s="5">
        <v>163.87</v>
      </c>
      <c r="T27" s="5">
        <v>527.66999999999996</v>
      </c>
      <c r="U27" s="5">
        <v>567.64</v>
      </c>
      <c r="V27" s="5">
        <v>864.38</v>
      </c>
      <c r="W27" s="5">
        <v>979.11</v>
      </c>
      <c r="X27" s="5">
        <v>605.41</v>
      </c>
      <c r="Y27" s="5">
        <v>334.54</v>
      </c>
      <c r="Z27" s="5">
        <v>0</v>
      </c>
      <c r="AA27" s="3">
        <f t="shared" si="1"/>
        <v>4516.83</v>
      </c>
      <c r="AB27" s="35">
        <v>175</v>
      </c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</row>
    <row r="28" spans="1:60" x14ac:dyDescent="0.15">
      <c r="A28" s="2" t="s">
        <v>18</v>
      </c>
      <c r="B28" s="28" t="s">
        <v>110</v>
      </c>
      <c r="C28" s="2">
        <v>11</v>
      </c>
      <c r="D28" s="27" t="s">
        <v>242</v>
      </c>
      <c r="E28" s="32">
        <v>12747</v>
      </c>
      <c r="F28" s="32">
        <v>12410</v>
      </c>
      <c r="G28" s="32">
        <f t="shared" si="0"/>
        <v>337</v>
      </c>
      <c r="H28" s="5">
        <v>288.49</v>
      </c>
      <c r="L28" s="2" t="s">
        <v>18</v>
      </c>
      <c r="M28" s="2">
        <v>1383048200</v>
      </c>
      <c r="N28" s="2">
        <v>11</v>
      </c>
      <c r="O28" s="5">
        <v>54.54</v>
      </c>
      <c r="P28" s="5">
        <v>15.23</v>
      </c>
      <c r="Q28" s="5">
        <v>23.1</v>
      </c>
      <c r="R28" s="5">
        <v>17.010000000000002</v>
      </c>
      <c r="S28" s="5">
        <v>56.29</v>
      </c>
      <c r="T28" s="5">
        <v>453.64</v>
      </c>
      <c r="U28" s="5">
        <v>448.23</v>
      </c>
      <c r="V28" s="5">
        <v>679.12</v>
      </c>
      <c r="W28" s="5">
        <v>743.16</v>
      </c>
      <c r="X28" s="5">
        <v>262.17</v>
      </c>
      <c r="Y28" s="5">
        <v>288.49</v>
      </c>
      <c r="Z28" s="5">
        <v>0</v>
      </c>
      <c r="AA28" s="3">
        <f>SUM(O28:Z28)</f>
        <v>3040.9799999999996</v>
      </c>
      <c r="AB28" s="35">
        <v>41</v>
      </c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</row>
    <row r="29" spans="1:60" x14ac:dyDescent="0.15">
      <c r="A29" s="2" t="s">
        <v>0</v>
      </c>
      <c r="B29" s="28" t="s">
        <v>100</v>
      </c>
      <c r="C29" s="2">
        <v>12</v>
      </c>
      <c r="D29" s="27" t="s">
        <v>242</v>
      </c>
      <c r="E29" s="32">
        <v>32612</v>
      </c>
      <c r="F29" s="32">
        <v>31614</v>
      </c>
      <c r="G29" s="32">
        <f t="shared" si="0"/>
        <v>998</v>
      </c>
      <c r="H29" s="5">
        <v>705.98</v>
      </c>
      <c r="L29" s="2" t="s">
        <v>19</v>
      </c>
      <c r="M29" s="2">
        <v>866038000</v>
      </c>
      <c r="N29" s="2">
        <v>12</v>
      </c>
      <c r="O29" s="5">
        <v>154.31</v>
      </c>
      <c r="P29" s="5">
        <v>142.5</v>
      </c>
      <c r="Q29" s="5">
        <v>172.52</v>
      </c>
      <c r="R29" s="5">
        <v>273.33</v>
      </c>
      <c r="S29" s="5">
        <v>552.5</v>
      </c>
      <c r="T29" s="5">
        <v>1064.5999999999999</v>
      </c>
      <c r="U29" s="5">
        <v>825.8</v>
      </c>
      <c r="V29" s="5">
        <v>1050.0899999999999</v>
      </c>
      <c r="W29" s="5">
        <v>1060.01</v>
      </c>
      <c r="X29" s="5">
        <v>795.11</v>
      </c>
      <c r="Y29" s="5">
        <v>705.98</v>
      </c>
      <c r="Z29" s="5">
        <v>0</v>
      </c>
      <c r="AA29" s="3">
        <f t="shared" si="1"/>
        <v>6796.75</v>
      </c>
      <c r="AB29" s="35">
        <v>146</v>
      </c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</row>
    <row r="30" spans="1:60" x14ac:dyDescent="0.15">
      <c r="A30" s="2" t="s">
        <v>19</v>
      </c>
      <c r="B30" s="28" t="s">
        <v>103</v>
      </c>
      <c r="C30" s="2">
        <v>12</v>
      </c>
      <c r="D30" s="27" t="s">
        <v>242</v>
      </c>
      <c r="E30" s="32">
        <v>8203</v>
      </c>
      <c r="F30" s="32">
        <v>8094</v>
      </c>
      <c r="G30" s="32">
        <f t="shared" si="0"/>
        <v>109</v>
      </c>
      <c r="H30" s="5">
        <v>110.46</v>
      </c>
      <c r="I30" s="32"/>
      <c r="J30" s="32"/>
      <c r="L30" s="2" t="s">
        <v>19</v>
      </c>
      <c r="M30" s="2">
        <v>1055038000</v>
      </c>
      <c r="N30" s="2">
        <v>12</v>
      </c>
      <c r="O30" s="5">
        <v>61.62</v>
      </c>
      <c r="P30" s="5">
        <v>51.77</v>
      </c>
      <c r="Q30" s="5">
        <v>53.76</v>
      </c>
      <c r="R30" s="5">
        <v>80.69</v>
      </c>
      <c r="S30" s="5">
        <v>76.98</v>
      </c>
      <c r="T30" s="5">
        <v>202.16</v>
      </c>
      <c r="U30" s="5">
        <v>244.07</v>
      </c>
      <c r="V30" s="5">
        <v>315.66000000000003</v>
      </c>
      <c r="W30" s="5">
        <v>381.25</v>
      </c>
      <c r="X30" s="5">
        <v>207.71</v>
      </c>
      <c r="Y30" s="5">
        <v>110.46</v>
      </c>
      <c r="Z30" s="5">
        <v>0</v>
      </c>
      <c r="AA30" s="3">
        <f t="shared" si="1"/>
        <v>1786.13</v>
      </c>
      <c r="AB30" s="35">
        <v>49</v>
      </c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</row>
    <row r="31" spans="1:60" x14ac:dyDescent="0.15">
      <c r="A31" s="2" t="s">
        <v>59</v>
      </c>
      <c r="B31" s="28" t="s">
        <v>105</v>
      </c>
      <c r="C31" s="2">
        <v>12</v>
      </c>
      <c r="D31" s="27" t="s">
        <v>244</v>
      </c>
      <c r="E31" s="32">
        <v>24914</v>
      </c>
      <c r="F31" s="32">
        <v>23580</v>
      </c>
      <c r="G31" s="32">
        <f t="shared" si="0"/>
        <v>1334</v>
      </c>
      <c r="H31" s="5">
        <v>918.42</v>
      </c>
      <c r="L31" s="2" t="s">
        <v>19</v>
      </c>
      <c r="M31" s="2">
        <v>1076038000</v>
      </c>
      <c r="N31" s="2">
        <v>12</v>
      </c>
      <c r="O31" s="5">
        <v>759.95</v>
      </c>
      <c r="P31" s="5">
        <v>621.58000000000004</v>
      </c>
      <c r="Q31" s="5">
        <v>569.08000000000004</v>
      </c>
      <c r="R31" s="5">
        <v>1133.8900000000001</v>
      </c>
      <c r="S31" s="5">
        <v>1013.45</v>
      </c>
      <c r="T31" s="5">
        <v>1405.55</v>
      </c>
      <c r="U31" s="5">
        <v>1239.44</v>
      </c>
      <c r="V31" s="5">
        <v>1571.49</v>
      </c>
      <c r="W31" s="5">
        <v>1168.51</v>
      </c>
      <c r="X31" s="5">
        <v>933.23</v>
      </c>
      <c r="Y31" s="5">
        <v>918.42</v>
      </c>
      <c r="Z31" s="5">
        <v>0</v>
      </c>
      <c r="AA31" s="3">
        <f t="shared" si="1"/>
        <v>11334.59</v>
      </c>
      <c r="AB31" s="35">
        <v>958</v>
      </c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</row>
    <row r="32" spans="1:60" x14ac:dyDescent="0.15">
      <c r="A32" s="2" t="s">
        <v>55</v>
      </c>
      <c r="B32" s="28" t="s">
        <v>115</v>
      </c>
      <c r="C32" s="2">
        <v>14</v>
      </c>
      <c r="D32" s="27" t="s">
        <v>242</v>
      </c>
      <c r="E32" s="32">
        <v>10688</v>
      </c>
      <c r="F32" s="32">
        <v>10383</v>
      </c>
      <c r="G32" s="32">
        <f t="shared" si="0"/>
        <v>305</v>
      </c>
      <c r="H32" s="5">
        <v>268.22000000000003</v>
      </c>
      <c r="L32" s="2" t="s">
        <v>20</v>
      </c>
      <c r="M32" s="2">
        <v>2015041200</v>
      </c>
      <c r="N32" s="2">
        <v>14</v>
      </c>
      <c r="O32" s="5">
        <v>26.67</v>
      </c>
      <c r="P32" s="5">
        <v>20.85</v>
      </c>
      <c r="Q32" s="5">
        <v>14.79</v>
      </c>
      <c r="R32" s="5">
        <v>19.899999999999999</v>
      </c>
      <c r="S32" s="5">
        <v>169.27</v>
      </c>
      <c r="T32" s="5">
        <v>411.03</v>
      </c>
      <c r="U32" s="5">
        <v>350.14</v>
      </c>
      <c r="V32" s="5">
        <v>615.6</v>
      </c>
      <c r="W32" s="5">
        <v>554.23</v>
      </c>
      <c r="X32" s="5">
        <v>276.39</v>
      </c>
      <c r="Y32" s="5">
        <v>268.22000000000003</v>
      </c>
      <c r="Z32" s="5">
        <v>0</v>
      </c>
      <c r="AA32" s="3">
        <f t="shared" si="1"/>
        <v>2727.09</v>
      </c>
      <c r="AB32" s="35">
        <v>11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</row>
    <row r="33" spans="1:60" x14ac:dyDescent="0.15">
      <c r="A33" s="2" t="s">
        <v>65</v>
      </c>
      <c r="B33" s="28" t="s">
        <v>107</v>
      </c>
      <c r="C33" s="2">
        <v>15</v>
      </c>
      <c r="D33" s="27" t="s">
        <v>242</v>
      </c>
      <c r="E33" s="32">
        <v>128016</v>
      </c>
      <c r="F33" s="32">
        <v>122253</v>
      </c>
      <c r="G33" s="32">
        <f t="shared" si="0"/>
        <v>5763</v>
      </c>
      <c r="H33" s="5">
        <v>3427.31</v>
      </c>
      <c r="J33" s="14"/>
      <c r="L33" s="2" t="s">
        <v>21</v>
      </c>
      <c r="M33" s="2">
        <v>1187031200</v>
      </c>
      <c r="N33" s="2">
        <v>15</v>
      </c>
      <c r="O33" s="5">
        <v>1659.9</v>
      </c>
      <c r="P33" s="5">
        <v>1915.47</v>
      </c>
      <c r="Q33" s="5">
        <v>1422.07</v>
      </c>
      <c r="R33" s="5">
        <v>2851.37</v>
      </c>
      <c r="S33" s="5">
        <v>3655.61</v>
      </c>
      <c r="T33" s="5">
        <v>4463.42</v>
      </c>
      <c r="U33" s="5">
        <v>4578.88</v>
      </c>
      <c r="V33" s="5">
        <v>6032.94</v>
      </c>
      <c r="W33" s="5">
        <v>5807.66</v>
      </c>
      <c r="X33" s="5">
        <v>4148.3599999999997</v>
      </c>
      <c r="Y33" s="5">
        <v>3427.31</v>
      </c>
      <c r="Z33" s="5">
        <v>0</v>
      </c>
      <c r="AA33" s="3">
        <f t="shared" si="1"/>
        <v>39962.99</v>
      </c>
      <c r="AB33" s="35">
        <v>2243</v>
      </c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</row>
    <row r="34" spans="1:60" x14ac:dyDescent="0.15">
      <c r="A34" s="2" t="s">
        <v>68</v>
      </c>
      <c r="B34" s="28" t="s">
        <v>123</v>
      </c>
      <c r="C34" s="2">
        <v>70</v>
      </c>
      <c r="D34" s="27"/>
      <c r="E34" s="32">
        <v>0</v>
      </c>
      <c r="F34" s="32">
        <v>0</v>
      </c>
      <c r="G34" s="32">
        <f t="shared" si="0"/>
        <v>0</v>
      </c>
      <c r="H34" s="5">
        <v>0</v>
      </c>
      <c r="L34" s="2" t="s">
        <v>24</v>
      </c>
      <c r="M34" s="2">
        <v>1197038000</v>
      </c>
      <c r="N34" s="2">
        <v>70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3">
        <f>SUM(O34:Z34)</f>
        <v>0</v>
      </c>
      <c r="AB34" s="35">
        <v>0</v>
      </c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</row>
    <row r="35" spans="1:60" x14ac:dyDescent="0.15">
      <c r="A35" s="7" t="s">
        <v>22</v>
      </c>
      <c r="B35" s="28" t="s">
        <v>96</v>
      </c>
      <c r="C35" s="2">
        <v>60</v>
      </c>
      <c r="D35" s="27" t="s">
        <v>242</v>
      </c>
      <c r="E35" s="32">
        <v>1570</v>
      </c>
      <c r="F35" s="32">
        <v>1565</v>
      </c>
      <c r="G35" s="32">
        <f t="shared" si="0"/>
        <v>5</v>
      </c>
      <c r="H35" s="5">
        <v>18.59</v>
      </c>
      <c r="J35" s="12">
        <f>SUM(H10:H35)</f>
        <v>10975.34</v>
      </c>
      <c r="K35" s="2" t="s">
        <v>37</v>
      </c>
      <c r="L35" s="2" t="s">
        <v>22</v>
      </c>
      <c r="M35" s="2">
        <v>207046800</v>
      </c>
      <c r="N35" s="2">
        <v>60</v>
      </c>
      <c r="O35" s="5">
        <v>17.62</v>
      </c>
      <c r="P35" s="5">
        <v>19.04</v>
      </c>
      <c r="Q35" s="5">
        <v>15.71</v>
      </c>
      <c r="R35" s="5">
        <v>18.16</v>
      </c>
      <c r="S35" s="5">
        <v>16.27</v>
      </c>
      <c r="T35" s="5">
        <v>32.479999999999997</v>
      </c>
      <c r="U35" s="5">
        <v>27.96</v>
      </c>
      <c r="V35" s="5">
        <v>66.37</v>
      </c>
      <c r="W35" s="5">
        <v>129.77000000000001</v>
      </c>
      <c r="X35" s="5">
        <v>35.22</v>
      </c>
      <c r="Y35" s="5">
        <v>18.59</v>
      </c>
      <c r="Z35" s="5">
        <v>0</v>
      </c>
      <c r="AA35" s="3">
        <f t="shared" si="1"/>
        <v>397.19</v>
      </c>
      <c r="AB35" s="35">
        <v>3</v>
      </c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</row>
    <row r="36" spans="1:60" x14ac:dyDescent="0.15">
      <c r="A36" s="2" t="s">
        <v>57</v>
      </c>
      <c r="B36" s="28" t="s">
        <v>114</v>
      </c>
      <c r="C36" s="2">
        <v>58</v>
      </c>
      <c r="D36" s="27" t="s">
        <v>242</v>
      </c>
      <c r="E36" s="32">
        <v>896</v>
      </c>
      <c r="F36" s="32">
        <v>888</v>
      </c>
      <c r="G36" s="32">
        <f t="shared" si="0"/>
        <v>8</v>
      </c>
      <c r="H36" s="5">
        <v>21.16</v>
      </c>
      <c r="J36" s="6">
        <f>SUM(H36:H36)</f>
        <v>21.16</v>
      </c>
      <c r="K36" s="2" t="s">
        <v>74</v>
      </c>
      <c r="L36" s="2" t="s">
        <v>23</v>
      </c>
      <c r="M36" s="2">
        <v>1671034200</v>
      </c>
      <c r="N36" s="2">
        <v>58</v>
      </c>
      <c r="O36" s="5">
        <v>18.59</v>
      </c>
      <c r="P36" s="5">
        <v>16.170000000000002</v>
      </c>
      <c r="Q36" s="5">
        <v>20.420000000000002</v>
      </c>
      <c r="R36" s="5">
        <v>25</v>
      </c>
      <c r="S36" s="5">
        <v>20.78</v>
      </c>
      <c r="T36" s="5">
        <v>23.16</v>
      </c>
      <c r="U36" s="5">
        <v>22.5</v>
      </c>
      <c r="V36" s="5">
        <v>24.78</v>
      </c>
      <c r="W36" s="5">
        <v>24.23</v>
      </c>
      <c r="X36" s="5">
        <v>20.99</v>
      </c>
      <c r="Y36" s="5">
        <v>21.16</v>
      </c>
      <c r="Z36" s="5">
        <v>0</v>
      </c>
      <c r="AA36" s="3">
        <f t="shared" si="1"/>
        <v>237.78</v>
      </c>
      <c r="AB36" s="35">
        <v>4</v>
      </c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</row>
    <row r="37" spans="1:60" x14ac:dyDescent="0.15">
      <c r="A37" s="2" t="s">
        <v>63</v>
      </c>
      <c r="B37" s="28" t="s">
        <v>108</v>
      </c>
      <c r="C37" s="2">
        <v>70</v>
      </c>
      <c r="D37" s="27" t="s">
        <v>242</v>
      </c>
      <c r="E37" s="32">
        <v>3236</v>
      </c>
      <c r="F37" s="32">
        <v>3133</v>
      </c>
      <c r="G37" s="32">
        <f t="shared" si="0"/>
        <v>103</v>
      </c>
      <c r="H37" s="5">
        <v>105.3</v>
      </c>
      <c r="L37" s="2" t="s">
        <v>24</v>
      </c>
      <c r="M37" s="2">
        <v>1218038000</v>
      </c>
      <c r="N37" s="2">
        <v>70</v>
      </c>
      <c r="O37" s="5">
        <v>19.57</v>
      </c>
      <c r="P37" s="5">
        <v>18.05</v>
      </c>
      <c r="Q37" s="5">
        <v>19.420000000000002</v>
      </c>
      <c r="R37" s="5">
        <v>21.72</v>
      </c>
      <c r="S37" s="5">
        <v>39.26</v>
      </c>
      <c r="T37" s="5">
        <v>275.75</v>
      </c>
      <c r="U37" s="5">
        <v>284.10000000000002</v>
      </c>
      <c r="V37" s="5">
        <v>324.07</v>
      </c>
      <c r="W37" s="5">
        <v>284.57</v>
      </c>
      <c r="X37" s="5">
        <v>160.83000000000001</v>
      </c>
      <c r="Y37" s="5">
        <v>105.3</v>
      </c>
      <c r="Z37" s="5">
        <v>0</v>
      </c>
      <c r="AA37" s="3">
        <f t="shared" si="1"/>
        <v>1552.6399999999999</v>
      </c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</row>
    <row r="38" spans="1:60" x14ac:dyDescent="0.15">
      <c r="A38" s="2" t="s">
        <v>24</v>
      </c>
      <c r="B38" s="28" t="s">
        <v>99</v>
      </c>
      <c r="C38" s="2">
        <v>70</v>
      </c>
      <c r="D38" s="27" t="s">
        <v>243</v>
      </c>
      <c r="E38" s="32">
        <v>1016</v>
      </c>
      <c r="F38" s="32">
        <v>966</v>
      </c>
      <c r="G38" s="32">
        <f>E38-F38</f>
        <v>50</v>
      </c>
      <c r="H38" s="5">
        <v>64.25</v>
      </c>
      <c r="I38" s="32"/>
      <c r="L38" s="2" t="s">
        <v>24</v>
      </c>
      <c r="M38" s="2">
        <v>777037900</v>
      </c>
      <c r="N38" s="2">
        <v>70</v>
      </c>
      <c r="O38" s="5">
        <v>42.31</v>
      </c>
      <c r="P38" s="5">
        <v>44.59</v>
      </c>
      <c r="Q38" s="5">
        <v>40.130000000000003</v>
      </c>
      <c r="R38" s="5">
        <v>41.7</v>
      </c>
      <c r="S38" s="5">
        <v>45.63</v>
      </c>
      <c r="T38" s="5">
        <v>91.74</v>
      </c>
      <c r="U38" s="5">
        <v>96.51</v>
      </c>
      <c r="V38" s="5">
        <v>81.069999999999993</v>
      </c>
      <c r="W38" s="5">
        <v>144.78</v>
      </c>
      <c r="X38" s="5">
        <v>69.06</v>
      </c>
      <c r="Y38" s="5">
        <v>64.25</v>
      </c>
      <c r="Z38" s="5">
        <v>0</v>
      </c>
      <c r="AA38" s="3">
        <f>SUM(O38:Z38)</f>
        <v>761.77</v>
      </c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</row>
    <row r="39" spans="1:60" x14ac:dyDescent="0.15">
      <c r="A39" s="2" t="s">
        <v>39</v>
      </c>
      <c r="B39" s="28" t="s">
        <v>125</v>
      </c>
      <c r="C39" s="2">
        <v>70</v>
      </c>
      <c r="D39" s="27" t="s">
        <v>237</v>
      </c>
      <c r="E39" s="32">
        <v>3156</v>
      </c>
      <c r="F39" s="32">
        <v>3073</v>
      </c>
      <c r="G39" s="32">
        <f>E39-F39</f>
        <v>83</v>
      </c>
      <c r="H39" s="5">
        <v>87.08</v>
      </c>
      <c r="L39" s="2" t="s">
        <v>39</v>
      </c>
      <c r="M39" s="2">
        <v>1176038000</v>
      </c>
      <c r="N39" s="2">
        <v>70</v>
      </c>
      <c r="O39" s="5">
        <v>33.07</v>
      </c>
      <c r="P39" s="5">
        <v>30.18</v>
      </c>
      <c r="Q39" s="5">
        <v>30.49</v>
      </c>
      <c r="R39" s="5">
        <v>29.71</v>
      </c>
      <c r="S39" s="5">
        <v>61.29</v>
      </c>
      <c r="T39" s="5">
        <v>142.82</v>
      </c>
      <c r="U39" s="5">
        <v>256.57</v>
      </c>
      <c r="V39" s="5">
        <v>316.97000000000003</v>
      </c>
      <c r="W39" s="5">
        <v>352.18</v>
      </c>
      <c r="X39" s="5">
        <v>140.62</v>
      </c>
      <c r="Y39" s="5">
        <v>87.08</v>
      </c>
      <c r="Z39" s="5">
        <v>0</v>
      </c>
      <c r="AA39" s="3">
        <f>SUM(O39:Z39)</f>
        <v>1480.98</v>
      </c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</row>
    <row r="40" spans="1:60" x14ac:dyDescent="0.15">
      <c r="A40" s="2" t="s">
        <v>54</v>
      </c>
      <c r="B40" s="28" t="s">
        <v>109</v>
      </c>
      <c r="C40" s="2">
        <v>70</v>
      </c>
      <c r="D40" s="27" t="s">
        <v>242</v>
      </c>
      <c r="E40" s="32">
        <v>3296</v>
      </c>
      <c r="F40" s="32">
        <v>3232</v>
      </c>
      <c r="G40" s="32">
        <f t="shared" si="0"/>
        <v>64</v>
      </c>
      <c r="H40" s="5">
        <v>70.95</v>
      </c>
      <c r="J40" s="6">
        <f>SUM(H37:H41)</f>
        <v>460.88</v>
      </c>
      <c r="K40" s="2" t="s">
        <v>52</v>
      </c>
      <c r="L40" s="2" t="s">
        <v>25</v>
      </c>
      <c r="M40" s="2">
        <v>1286038000</v>
      </c>
      <c r="N40" s="2">
        <v>70</v>
      </c>
      <c r="O40" s="5">
        <v>41.55</v>
      </c>
      <c r="P40" s="5">
        <v>39.61</v>
      </c>
      <c r="Q40" s="5">
        <v>39.840000000000003</v>
      </c>
      <c r="R40" s="5">
        <v>41.66</v>
      </c>
      <c r="S40" s="5">
        <v>74</v>
      </c>
      <c r="T40" s="5">
        <v>115.3</v>
      </c>
      <c r="U40" s="5">
        <v>119.99</v>
      </c>
      <c r="V40" s="5">
        <v>131.59</v>
      </c>
      <c r="W40" s="5">
        <v>115.36</v>
      </c>
      <c r="X40" s="5">
        <v>67.89</v>
      </c>
      <c r="Y40" s="5">
        <v>70.95</v>
      </c>
      <c r="Z40" s="5">
        <v>0</v>
      </c>
      <c r="AA40" s="3">
        <f t="shared" si="1"/>
        <v>857.74</v>
      </c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</row>
    <row r="41" spans="1:60" s="22" customFormat="1" x14ac:dyDescent="0.15">
      <c r="A41" s="24" t="s">
        <v>197</v>
      </c>
      <c r="B41" s="30" t="s">
        <v>196</v>
      </c>
      <c r="C41" s="24">
        <v>70</v>
      </c>
      <c r="D41" s="58" t="s">
        <v>198</v>
      </c>
      <c r="E41" s="33">
        <v>0</v>
      </c>
      <c r="F41" s="33">
        <v>0</v>
      </c>
      <c r="G41" s="33">
        <f t="shared" si="0"/>
        <v>0</v>
      </c>
      <c r="H41" s="26">
        <v>133.30000000000001</v>
      </c>
      <c r="I41" s="24"/>
      <c r="J41" s="59"/>
      <c r="K41" s="24"/>
      <c r="L41" s="24" t="str">
        <f>A41</f>
        <v>SUNSET PK CHURCH</v>
      </c>
      <c r="M41" s="24">
        <v>1551048500</v>
      </c>
      <c r="N41" s="24"/>
      <c r="O41" s="26"/>
      <c r="P41" s="26"/>
      <c r="Q41" s="26"/>
      <c r="R41" s="26"/>
      <c r="S41" s="26"/>
      <c r="T41" s="26"/>
      <c r="U41" s="26"/>
      <c r="V41" s="26">
        <v>213.23</v>
      </c>
      <c r="W41" s="26">
        <v>87.91</v>
      </c>
      <c r="X41" s="26">
        <v>0</v>
      </c>
      <c r="Y41" s="26">
        <v>133.30000000000001</v>
      </c>
      <c r="Z41" s="26"/>
      <c r="AA41" s="56">
        <f t="shared" si="1"/>
        <v>434.44</v>
      </c>
      <c r="AB41" s="57"/>
      <c r="AC41" s="57"/>
      <c r="AD41" s="57"/>
      <c r="AE41" s="57"/>
      <c r="AF41" s="57"/>
      <c r="AG41" s="57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</row>
    <row r="42" spans="1:60" s="19" customFormat="1" ht="14" thickBot="1" x14ac:dyDescent="0.2">
      <c r="B42" s="28"/>
      <c r="E42" s="43">
        <f>SUM(E10:E41)</f>
        <v>496746</v>
      </c>
      <c r="F42" s="43">
        <f>SUM(F10:F41)</f>
        <v>481181</v>
      </c>
      <c r="G42" s="43">
        <f>SUM(G10:G41)</f>
        <v>15565</v>
      </c>
      <c r="H42" s="41">
        <f>SUM(H10:H41)</f>
        <v>11457.38</v>
      </c>
      <c r="I42" s="19">
        <f>SUM(I10:I40)</f>
        <v>0</v>
      </c>
      <c r="J42" s="44">
        <f>SUM(J35:J41)</f>
        <v>11457.38</v>
      </c>
      <c r="O42" s="41">
        <f>SUM(O10:O41)</f>
        <v>6791.62</v>
      </c>
      <c r="P42" s="41">
        <f t="shared" ref="P42:AB42" si="2">SUM(P10:P41)</f>
        <v>4252.3100000000004</v>
      </c>
      <c r="Q42" s="41">
        <f t="shared" si="2"/>
        <v>4346.96</v>
      </c>
      <c r="R42" s="41">
        <f t="shared" si="2"/>
        <v>7629.8</v>
      </c>
      <c r="S42" s="41">
        <f t="shared" si="2"/>
        <v>10121.86</v>
      </c>
      <c r="T42" s="41">
        <f t="shared" si="2"/>
        <v>17485.099999999999</v>
      </c>
      <c r="U42" s="41">
        <f t="shared" si="2"/>
        <v>16978.909999999996</v>
      </c>
      <c r="V42" s="41">
        <f>SUM(V10:V41)</f>
        <v>22509.69</v>
      </c>
      <c r="W42" s="41">
        <f>SUM(W10:W41)</f>
        <v>21543.01</v>
      </c>
      <c r="X42" s="41">
        <f t="shared" si="2"/>
        <v>13374.779999999997</v>
      </c>
      <c r="Y42" s="41">
        <f t="shared" si="2"/>
        <v>11457.38</v>
      </c>
      <c r="Z42" s="41">
        <f t="shared" si="2"/>
        <v>0</v>
      </c>
      <c r="AA42" s="41">
        <f t="shared" si="2"/>
        <v>136491.42000000001</v>
      </c>
      <c r="AB42" s="55">
        <f t="shared" si="2"/>
        <v>6480</v>
      </c>
      <c r="AC42" s="42">
        <f t="shared" ref="AC42:AN42" si="3">SUM(AC10:AC40)</f>
        <v>0</v>
      </c>
      <c r="AD42" s="42">
        <f t="shared" si="3"/>
        <v>0</v>
      </c>
      <c r="AE42" s="42">
        <f t="shared" si="3"/>
        <v>0</v>
      </c>
      <c r="AF42" s="42">
        <f t="shared" si="3"/>
        <v>0</v>
      </c>
      <c r="AG42" s="42">
        <f t="shared" si="3"/>
        <v>0</v>
      </c>
      <c r="AH42" s="42">
        <f t="shared" si="3"/>
        <v>0</v>
      </c>
      <c r="AI42" s="42">
        <f t="shared" si="3"/>
        <v>0</v>
      </c>
      <c r="AJ42" s="42">
        <f t="shared" si="3"/>
        <v>0</v>
      </c>
      <c r="AK42" s="42">
        <f t="shared" si="3"/>
        <v>0</v>
      </c>
      <c r="AL42" s="42">
        <f t="shared" si="3"/>
        <v>0</v>
      </c>
      <c r="AM42" s="42">
        <f t="shared" si="3"/>
        <v>0</v>
      </c>
      <c r="AN42" s="42">
        <f t="shared" si="3"/>
        <v>0</v>
      </c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</row>
    <row r="43" spans="1:60" ht="14" thickTop="1" x14ac:dyDescent="0.15">
      <c r="E43" s="3"/>
      <c r="F43" s="3"/>
      <c r="G43" s="3"/>
      <c r="H43" s="5"/>
      <c r="I43" s="12"/>
      <c r="J43" s="12"/>
      <c r="L43" s="2" t="s">
        <v>62</v>
      </c>
      <c r="O43" s="6"/>
      <c r="R43" s="1"/>
      <c r="W43" s="20"/>
      <c r="Y43" s="3"/>
      <c r="Z43" s="3"/>
      <c r="AA43" s="21">
        <f>R43+W43</f>
        <v>0</v>
      </c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</row>
    <row r="44" spans="1:60" x14ac:dyDescent="0.15">
      <c r="A44" s="7"/>
      <c r="B44" s="7"/>
      <c r="E44" s="3"/>
      <c r="F44" s="3"/>
      <c r="G44" s="3"/>
      <c r="J44" s="14"/>
      <c r="R44" s="6"/>
      <c r="S44" s="14"/>
      <c r="AA44" s="13">
        <f>SUM(AA42:AA43)</f>
        <v>136491.42000000001</v>
      </c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</row>
    <row r="45" spans="1:60" x14ac:dyDescent="0.15">
      <c r="A45" s="7"/>
      <c r="B45" s="7"/>
      <c r="E45" s="3"/>
      <c r="F45" s="3"/>
      <c r="G45" s="3"/>
      <c r="J45" s="14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</row>
    <row r="46" spans="1:60" x14ac:dyDescent="0.15">
      <c r="A46" s="7"/>
      <c r="E46" s="3"/>
      <c r="F46" s="3"/>
      <c r="G46" s="3"/>
      <c r="J46" s="14"/>
      <c r="S46" s="15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</row>
    <row r="47" spans="1:60" x14ac:dyDescent="0.15">
      <c r="E47" s="3"/>
      <c r="F47" s="3"/>
      <c r="G47" s="3"/>
      <c r="V47" s="39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</row>
    <row r="48" spans="1:60" x14ac:dyDescent="0.15">
      <c r="E48" s="3"/>
      <c r="F48" s="3"/>
      <c r="G48" s="3"/>
      <c r="V48" s="40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</row>
    <row r="49" spans="1:60" x14ac:dyDescent="0.15">
      <c r="E49" s="3"/>
      <c r="F49" s="3"/>
      <c r="G49" s="3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</row>
    <row r="50" spans="1:60" x14ac:dyDescent="0.15">
      <c r="E50" s="3"/>
      <c r="F50" s="3"/>
      <c r="G50" s="3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</row>
    <row r="51" spans="1:60" x14ac:dyDescent="0.15">
      <c r="B51" s="7"/>
      <c r="C51" s="7"/>
      <c r="D51" s="7"/>
      <c r="E51" s="3"/>
      <c r="F51" s="3"/>
      <c r="G51" s="3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</row>
    <row r="52" spans="1:60" x14ac:dyDescent="0.15">
      <c r="A52" s="7"/>
      <c r="B52" s="7"/>
      <c r="C52" s="7"/>
      <c r="D52" s="7"/>
      <c r="E52" s="3"/>
      <c r="F52" s="3"/>
      <c r="G52" s="3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</row>
    <row r="53" spans="1:60" x14ac:dyDescent="0.15">
      <c r="A53" s="7"/>
      <c r="B53" s="7"/>
      <c r="C53" s="7"/>
      <c r="D53" s="7"/>
      <c r="E53" s="3"/>
      <c r="F53" s="3"/>
      <c r="G53" s="3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</row>
    <row r="54" spans="1:60" x14ac:dyDescent="0.15">
      <c r="A54" s="7"/>
      <c r="E54" s="3"/>
      <c r="F54" s="3"/>
      <c r="G54" s="3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</row>
    <row r="55" spans="1:60" x14ac:dyDescent="0.15">
      <c r="A55" s="7"/>
      <c r="E55" s="3"/>
      <c r="F55" s="3"/>
      <c r="G55" s="3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</row>
    <row r="56" spans="1:60" x14ac:dyDescent="0.15">
      <c r="E56" s="3"/>
      <c r="F56" s="3"/>
      <c r="G56" s="3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</row>
    <row r="57" spans="1:60" x14ac:dyDescent="0.15">
      <c r="E57" s="3"/>
      <c r="F57" s="3"/>
      <c r="G57" s="3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</row>
    <row r="58" spans="1:60" x14ac:dyDescent="0.15">
      <c r="E58" s="3"/>
      <c r="F58" s="3"/>
      <c r="G58" s="3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</row>
    <row r="59" spans="1:60" x14ac:dyDescent="0.15">
      <c r="E59" s="3"/>
      <c r="F59" s="3"/>
      <c r="G59" s="3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</row>
    <row r="60" spans="1:60" x14ac:dyDescent="0.15">
      <c r="E60" s="3"/>
      <c r="F60" s="3"/>
      <c r="G60" s="3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</row>
    <row r="61" spans="1:60" x14ac:dyDescent="0.15">
      <c r="E61" s="3"/>
      <c r="F61" s="3"/>
      <c r="G61" s="3"/>
    </row>
    <row r="62" spans="1:60" x14ac:dyDescent="0.15">
      <c r="E62" s="3"/>
      <c r="F62" s="3"/>
      <c r="G62" s="3"/>
    </row>
  </sheetData>
  <printOptions horizontalCentered="1"/>
  <pageMargins left="0.25" right="0.25" top="0.5" bottom="0.5" header="0.5" footer="0.5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H62"/>
  <sheetViews>
    <sheetView workbookViewId="0">
      <selection activeCell="H20" sqref="H20"/>
    </sheetView>
  </sheetViews>
  <sheetFormatPr baseColWidth="10" defaultColWidth="9.1640625" defaultRowHeight="13" x14ac:dyDescent="0.15"/>
  <cols>
    <col min="1" max="1" width="25.6640625" style="2" bestFit="1" customWidth="1"/>
    <col min="2" max="2" width="15.5" style="2" customWidth="1"/>
    <col min="3" max="3" width="5.1640625" style="2" customWidth="1"/>
    <col min="4" max="4" width="17.33203125" style="2" bestFit="1" customWidth="1"/>
    <col min="5" max="5" width="10.33203125" style="16" bestFit="1" customWidth="1"/>
    <col min="6" max="6" width="10.5" style="2" customWidth="1"/>
    <col min="7" max="7" width="11.33203125" style="2" customWidth="1"/>
    <col min="8" max="8" width="11" style="3" customWidth="1"/>
    <col min="9" max="9" width="9.1640625" style="2"/>
    <col min="10" max="10" width="10.33203125" style="2" bestFit="1" customWidth="1"/>
    <col min="11" max="11" width="35.5" style="2" customWidth="1"/>
    <col min="12" max="12" width="18.83203125" style="2" customWidth="1"/>
    <col min="13" max="13" width="13.5" style="2" customWidth="1"/>
    <col min="14" max="14" width="5.1640625" style="2" customWidth="1"/>
    <col min="15" max="15" width="9.1640625" style="2"/>
    <col min="16" max="16" width="10" style="2" customWidth="1"/>
    <col min="17" max="17" width="10" style="3" customWidth="1"/>
    <col min="18" max="18" width="11.6640625" style="2" customWidth="1"/>
    <col min="19" max="19" width="12" style="2" customWidth="1"/>
    <col min="20" max="21" width="12.33203125" style="2" customWidth="1"/>
    <col min="22" max="22" width="12.33203125" style="3" customWidth="1"/>
    <col min="23" max="23" width="12.33203125" style="5" customWidth="1"/>
    <col min="24" max="24" width="12.33203125" style="3" customWidth="1"/>
    <col min="25" max="26" width="12.33203125" style="5" customWidth="1"/>
    <col min="27" max="27" width="13.83203125" style="3" customWidth="1"/>
    <col min="28" max="28" width="10.33203125" style="2" bestFit="1" customWidth="1"/>
    <col min="29" max="29" width="9.1640625" style="2"/>
    <col min="30" max="30" width="10.33203125" style="2" bestFit="1" customWidth="1"/>
    <col min="31" max="16384" width="9.1640625" style="2"/>
  </cols>
  <sheetData>
    <row r="1" spans="1:60" x14ac:dyDescent="0.15">
      <c r="A1" s="2" t="s">
        <v>1</v>
      </c>
      <c r="L1" s="2" t="s">
        <v>1</v>
      </c>
      <c r="X1" s="5"/>
    </row>
    <row r="2" spans="1:60" x14ac:dyDescent="0.15">
      <c r="A2" s="2" t="s">
        <v>2</v>
      </c>
      <c r="D2" s="8"/>
      <c r="E2" s="17"/>
      <c r="L2" s="2" t="s">
        <v>2</v>
      </c>
      <c r="X2" s="5"/>
    </row>
    <row r="3" spans="1:60" x14ac:dyDescent="0.15">
      <c r="A3" s="2" t="s">
        <v>3</v>
      </c>
      <c r="L3" s="2" t="s">
        <v>3</v>
      </c>
      <c r="X3" s="5"/>
    </row>
    <row r="4" spans="1:60" x14ac:dyDescent="0.15">
      <c r="A4" s="2" t="s">
        <v>79</v>
      </c>
      <c r="L4" s="2" t="s">
        <v>4</v>
      </c>
      <c r="X4" s="5"/>
    </row>
    <row r="5" spans="1:60" x14ac:dyDescent="0.15">
      <c r="X5" s="5"/>
    </row>
    <row r="6" spans="1:60" x14ac:dyDescent="0.15">
      <c r="A6" s="2" t="s">
        <v>5</v>
      </c>
      <c r="L6" s="2" t="s">
        <v>5</v>
      </c>
      <c r="X6" s="5"/>
    </row>
    <row r="7" spans="1:60" x14ac:dyDescent="0.15">
      <c r="A7" s="2" t="s">
        <v>78</v>
      </c>
      <c r="H7" s="9"/>
      <c r="L7" s="2" t="str">
        <f>A7</f>
        <v>F/Y 2017/2018</v>
      </c>
      <c r="X7" s="5"/>
      <c r="AB7" s="16" t="s">
        <v>28</v>
      </c>
      <c r="AC7" s="16" t="s">
        <v>28</v>
      </c>
      <c r="AD7" s="16" t="s">
        <v>28</v>
      </c>
      <c r="AE7" s="16" t="s">
        <v>28</v>
      </c>
      <c r="AF7" s="16" t="s">
        <v>28</v>
      </c>
      <c r="AG7" s="16" t="s">
        <v>28</v>
      </c>
      <c r="AH7" s="16" t="s">
        <v>28</v>
      </c>
      <c r="AI7" s="16" t="s">
        <v>28</v>
      </c>
      <c r="AJ7" s="16" t="s">
        <v>28</v>
      </c>
      <c r="AK7" s="16" t="s">
        <v>28</v>
      </c>
      <c r="AL7" s="16" t="s">
        <v>28</v>
      </c>
      <c r="AM7" s="16" t="s">
        <v>28</v>
      </c>
    </row>
    <row r="8" spans="1:60" x14ac:dyDescent="0.15">
      <c r="A8" s="10" t="s">
        <v>225</v>
      </c>
      <c r="E8" s="16" t="s">
        <v>28</v>
      </c>
      <c r="F8" s="2" t="s">
        <v>28</v>
      </c>
      <c r="G8" s="2" t="s">
        <v>29</v>
      </c>
      <c r="H8" s="3" t="s">
        <v>226</v>
      </c>
      <c r="I8" s="2" t="s">
        <v>32</v>
      </c>
      <c r="J8" s="2" t="s">
        <v>34</v>
      </c>
      <c r="L8" s="10" t="str">
        <f>A8</f>
        <v>APRIL 2018</v>
      </c>
      <c r="O8" s="2" t="s">
        <v>81</v>
      </c>
      <c r="P8" s="2" t="s">
        <v>82</v>
      </c>
      <c r="Q8" s="3" t="s">
        <v>83</v>
      </c>
      <c r="R8" s="2" t="s">
        <v>84</v>
      </c>
      <c r="S8" s="2" t="s">
        <v>85</v>
      </c>
      <c r="T8" s="2" t="s">
        <v>86</v>
      </c>
      <c r="U8" s="2" t="s">
        <v>87</v>
      </c>
      <c r="V8" s="3" t="s">
        <v>88</v>
      </c>
      <c r="W8" s="5" t="s">
        <v>89</v>
      </c>
      <c r="X8" s="5" t="s">
        <v>90</v>
      </c>
      <c r="Y8" s="5" t="s">
        <v>91</v>
      </c>
      <c r="Z8" s="5" t="s">
        <v>92</v>
      </c>
      <c r="AB8" s="2" t="s">
        <v>81</v>
      </c>
      <c r="AC8" s="2" t="s">
        <v>82</v>
      </c>
      <c r="AD8" s="3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3" t="s">
        <v>88</v>
      </c>
      <c r="AJ8" s="5" t="s">
        <v>89</v>
      </c>
      <c r="AK8" s="5" t="s">
        <v>90</v>
      </c>
      <c r="AL8" s="5" t="s">
        <v>91</v>
      </c>
      <c r="AM8" s="5" t="s">
        <v>92</v>
      </c>
    </row>
    <row r="9" spans="1:60" x14ac:dyDescent="0.15">
      <c r="B9" s="2" t="s">
        <v>6</v>
      </c>
      <c r="C9" s="2" t="s">
        <v>26</v>
      </c>
      <c r="D9" s="2" t="s">
        <v>69</v>
      </c>
      <c r="E9" s="16" t="s">
        <v>27</v>
      </c>
      <c r="F9" s="2" t="s">
        <v>71</v>
      </c>
      <c r="G9" s="2" t="s">
        <v>30</v>
      </c>
      <c r="H9" s="3" t="s">
        <v>31</v>
      </c>
      <c r="I9" s="2" t="s">
        <v>33</v>
      </c>
      <c r="J9" s="2" t="s">
        <v>35</v>
      </c>
      <c r="K9" s="2" t="s">
        <v>36</v>
      </c>
      <c r="M9" s="2" t="s">
        <v>6</v>
      </c>
      <c r="N9" s="2" t="s">
        <v>26</v>
      </c>
      <c r="O9" s="2" t="s">
        <v>40</v>
      </c>
      <c r="P9" s="2" t="s">
        <v>41</v>
      </c>
      <c r="Q9" s="3" t="s">
        <v>42</v>
      </c>
      <c r="R9" s="2" t="s">
        <v>43</v>
      </c>
      <c r="S9" s="2" t="s">
        <v>44</v>
      </c>
      <c r="T9" s="2" t="s">
        <v>45</v>
      </c>
      <c r="U9" s="2" t="s">
        <v>46</v>
      </c>
      <c r="V9" s="3" t="s">
        <v>47</v>
      </c>
      <c r="W9" s="5" t="s">
        <v>48</v>
      </c>
      <c r="X9" s="5" t="s">
        <v>49</v>
      </c>
      <c r="Y9" s="5" t="s">
        <v>50</v>
      </c>
      <c r="Z9" s="5" t="s">
        <v>51</v>
      </c>
      <c r="AA9" s="13" t="s">
        <v>35</v>
      </c>
      <c r="AB9" s="2" t="s">
        <v>40</v>
      </c>
      <c r="AC9" s="2" t="s">
        <v>41</v>
      </c>
      <c r="AD9" s="3" t="s">
        <v>42</v>
      </c>
      <c r="AE9" s="2" t="s">
        <v>43</v>
      </c>
      <c r="AF9" s="2" t="s">
        <v>44</v>
      </c>
      <c r="AG9" s="2" t="s">
        <v>45</v>
      </c>
      <c r="AH9" s="2" t="s">
        <v>46</v>
      </c>
      <c r="AI9" s="3" t="s">
        <v>47</v>
      </c>
      <c r="AJ9" s="5" t="s">
        <v>48</v>
      </c>
      <c r="AK9" s="5" t="s">
        <v>49</v>
      </c>
      <c r="AL9" s="5" t="s">
        <v>50</v>
      </c>
      <c r="AM9" s="5" t="s">
        <v>51</v>
      </c>
      <c r="AN9" s="13" t="s">
        <v>35</v>
      </c>
    </row>
    <row r="10" spans="1:60" x14ac:dyDescent="0.15">
      <c r="A10" s="2" t="s">
        <v>231</v>
      </c>
      <c r="B10" s="28" t="s">
        <v>116</v>
      </c>
      <c r="C10" s="2">
        <v>1</v>
      </c>
      <c r="D10" s="2" t="s">
        <v>73</v>
      </c>
      <c r="E10" s="32">
        <v>0</v>
      </c>
      <c r="F10" s="32">
        <v>0</v>
      </c>
      <c r="G10" s="32">
        <f t="shared" ref="G10:G41" si="0">E10-F10</f>
        <v>0</v>
      </c>
      <c r="H10" s="5">
        <v>0</v>
      </c>
      <c r="L10" s="2" t="s">
        <v>7</v>
      </c>
      <c r="M10" s="11">
        <v>1693036900</v>
      </c>
      <c r="N10" s="2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3">
        <f t="shared" ref="AA10:AA41" si="1">SUM(O10:Z10)</f>
        <v>0</v>
      </c>
      <c r="AB10" s="3">
        <v>0</v>
      </c>
    </row>
    <row r="11" spans="1:60" x14ac:dyDescent="0.15">
      <c r="A11" s="4" t="s">
        <v>232</v>
      </c>
      <c r="B11" s="29" t="s">
        <v>117</v>
      </c>
      <c r="C11" s="4">
        <v>4</v>
      </c>
      <c r="D11" s="4" t="s">
        <v>72</v>
      </c>
      <c r="E11" s="32">
        <v>0</v>
      </c>
      <c r="F11" s="32">
        <v>0</v>
      </c>
      <c r="G11" s="32">
        <f t="shared" si="0"/>
        <v>0</v>
      </c>
      <c r="H11" s="5">
        <v>0</v>
      </c>
      <c r="L11" s="2" t="s">
        <v>7</v>
      </c>
      <c r="M11" s="2">
        <v>1714036900</v>
      </c>
      <c r="N11" s="2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3">
        <f t="shared" si="1"/>
        <v>0</v>
      </c>
      <c r="AB11" s="3">
        <v>0</v>
      </c>
    </row>
    <row r="12" spans="1:60" s="22" customFormat="1" x14ac:dyDescent="0.15">
      <c r="A12" s="22" t="s">
        <v>233</v>
      </c>
      <c r="B12" s="45" t="s">
        <v>111</v>
      </c>
      <c r="C12" s="22">
        <v>1</v>
      </c>
      <c r="D12" s="46" t="s">
        <v>229</v>
      </c>
      <c r="E12" s="47">
        <v>1310</v>
      </c>
      <c r="F12" s="47">
        <v>1435</v>
      </c>
      <c r="G12" s="47">
        <f t="shared" si="0"/>
        <v>-125</v>
      </c>
      <c r="H12" s="18">
        <v>852.01</v>
      </c>
      <c r="L12" s="22" t="str">
        <f>A12</f>
        <v>EDSN-3</v>
      </c>
      <c r="M12" s="48">
        <v>1444770742</v>
      </c>
      <c r="N12" s="22">
        <v>1</v>
      </c>
      <c r="O12" s="18">
        <v>63.16</v>
      </c>
      <c r="P12" s="18">
        <v>50.76</v>
      </c>
      <c r="Q12" s="18">
        <v>87.04</v>
      </c>
      <c r="R12" s="18">
        <v>103.91</v>
      </c>
      <c r="S12" s="18">
        <v>98.17</v>
      </c>
      <c r="T12" s="18">
        <v>680.2</v>
      </c>
      <c r="U12" s="18">
        <v>923.21</v>
      </c>
      <c r="V12" s="18">
        <v>1034.67</v>
      </c>
      <c r="W12" s="18">
        <v>1011.32</v>
      </c>
      <c r="X12" s="18">
        <v>852.01</v>
      </c>
      <c r="Y12" s="18">
        <v>0</v>
      </c>
      <c r="Z12" s="18">
        <v>0</v>
      </c>
      <c r="AA12" s="23">
        <f t="shared" si="1"/>
        <v>4904.45</v>
      </c>
      <c r="AB12" s="49">
        <v>51</v>
      </c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</row>
    <row r="13" spans="1:60" s="22" customFormat="1" x14ac:dyDescent="0.15">
      <c r="A13" s="22" t="s">
        <v>53</v>
      </c>
      <c r="B13" s="45" t="s">
        <v>97</v>
      </c>
      <c r="C13" s="22">
        <v>2</v>
      </c>
      <c r="D13" s="46" t="s">
        <v>229</v>
      </c>
      <c r="E13" s="47">
        <v>35</v>
      </c>
      <c r="F13" s="47">
        <v>0</v>
      </c>
      <c r="G13" s="47">
        <f t="shared" si="0"/>
        <v>35</v>
      </c>
      <c r="H13" s="18">
        <v>43.61</v>
      </c>
      <c r="L13" s="22" t="s">
        <v>8</v>
      </c>
      <c r="M13" s="22">
        <v>314038900</v>
      </c>
      <c r="N13" s="22">
        <v>2</v>
      </c>
      <c r="O13" s="18">
        <v>14.79</v>
      </c>
      <c r="P13" s="18">
        <v>14.3</v>
      </c>
      <c r="Q13" s="18">
        <v>15.78</v>
      </c>
      <c r="R13" s="18">
        <v>21.21</v>
      </c>
      <c r="S13" s="18">
        <v>18.07</v>
      </c>
      <c r="T13" s="18">
        <v>34.340000000000003</v>
      </c>
      <c r="U13" s="18">
        <v>31.62</v>
      </c>
      <c r="V13" s="18">
        <v>43.68</v>
      </c>
      <c r="W13" s="18">
        <v>57.61</v>
      </c>
      <c r="X13" s="18">
        <v>43.61</v>
      </c>
      <c r="Y13" s="18">
        <v>0</v>
      </c>
      <c r="Z13" s="18">
        <v>0</v>
      </c>
      <c r="AA13" s="23">
        <f t="shared" si="1"/>
        <v>295.01000000000005</v>
      </c>
      <c r="AB13" s="49">
        <v>0</v>
      </c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</row>
    <row r="14" spans="1:60" s="22" customFormat="1" x14ac:dyDescent="0.15">
      <c r="A14" s="22" t="s">
        <v>53</v>
      </c>
      <c r="B14" s="45" t="s">
        <v>98</v>
      </c>
      <c r="C14" s="22">
        <v>2</v>
      </c>
      <c r="D14" s="46" t="s">
        <v>229</v>
      </c>
      <c r="E14" s="47">
        <v>321</v>
      </c>
      <c r="F14" s="47">
        <v>294</v>
      </c>
      <c r="G14" s="47">
        <f t="shared" si="0"/>
        <v>27</v>
      </c>
      <c r="H14" s="18">
        <v>265.73</v>
      </c>
      <c r="L14" s="22" t="s">
        <v>8</v>
      </c>
      <c r="M14" s="22">
        <v>335038900</v>
      </c>
      <c r="N14" s="22">
        <v>2</v>
      </c>
      <c r="O14" s="18">
        <v>91.34</v>
      </c>
      <c r="P14" s="18">
        <v>56.4</v>
      </c>
      <c r="Q14" s="18">
        <v>78</v>
      </c>
      <c r="R14" s="18">
        <v>112.11</v>
      </c>
      <c r="S14" s="18">
        <v>182.77</v>
      </c>
      <c r="T14" s="18">
        <v>420.69</v>
      </c>
      <c r="U14" s="18">
        <v>478.24</v>
      </c>
      <c r="V14" s="18">
        <v>538.52</v>
      </c>
      <c r="W14" s="18">
        <v>484.52</v>
      </c>
      <c r="X14" s="18">
        <v>265.73</v>
      </c>
      <c r="Y14" s="18">
        <v>0</v>
      </c>
      <c r="Z14" s="18">
        <v>0</v>
      </c>
      <c r="AA14" s="23">
        <f t="shared" si="1"/>
        <v>2708.32</v>
      </c>
      <c r="AB14" s="49">
        <v>8</v>
      </c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</row>
    <row r="15" spans="1:60" x14ac:dyDescent="0.15">
      <c r="A15" s="2" t="s">
        <v>9</v>
      </c>
      <c r="B15" s="28" t="s">
        <v>118</v>
      </c>
      <c r="C15" s="2">
        <v>4</v>
      </c>
      <c r="D15" s="27" t="s">
        <v>219</v>
      </c>
      <c r="E15" s="32">
        <v>221</v>
      </c>
      <c r="F15" s="32">
        <v>85</v>
      </c>
      <c r="G15" s="32">
        <f t="shared" si="0"/>
        <v>136</v>
      </c>
      <c r="H15" s="5">
        <v>199.35</v>
      </c>
      <c r="L15" s="2" t="s">
        <v>9</v>
      </c>
      <c r="M15" s="2">
        <v>204046000</v>
      </c>
      <c r="N15" s="2">
        <v>3</v>
      </c>
      <c r="O15" s="5">
        <v>2613.29</v>
      </c>
      <c r="P15" s="5">
        <v>39.54</v>
      </c>
      <c r="Q15" s="5">
        <v>59.43</v>
      </c>
      <c r="R15" s="5">
        <v>58.2</v>
      </c>
      <c r="S15" s="5">
        <v>84.67</v>
      </c>
      <c r="T15" s="5">
        <v>600.14</v>
      </c>
      <c r="U15" s="5">
        <v>394.17</v>
      </c>
      <c r="V15" s="5">
        <v>553.94000000000005</v>
      </c>
      <c r="W15" s="5">
        <v>643.66999999999996</v>
      </c>
      <c r="X15" s="5">
        <v>199.35</v>
      </c>
      <c r="Y15" s="5">
        <v>0</v>
      </c>
      <c r="Z15" s="5">
        <v>0</v>
      </c>
      <c r="AA15" s="3">
        <f t="shared" si="1"/>
        <v>5246.4</v>
      </c>
      <c r="AB15" s="35">
        <v>0</v>
      </c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</row>
    <row r="16" spans="1:60" s="22" customFormat="1" x14ac:dyDescent="0.15">
      <c r="A16" s="22" t="s">
        <v>10</v>
      </c>
      <c r="B16" s="45" t="s">
        <v>101</v>
      </c>
      <c r="C16" s="22">
        <v>4</v>
      </c>
      <c r="D16" s="46" t="s">
        <v>229</v>
      </c>
      <c r="E16" s="47">
        <v>27</v>
      </c>
      <c r="F16" s="47">
        <v>24</v>
      </c>
      <c r="G16" s="47">
        <f t="shared" si="0"/>
        <v>3</v>
      </c>
      <c r="H16" s="18">
        <v>36.9</v>
      </c>
      <c r="L16" s="22" t="s">
        <v>10</v>
      </c>
      <c r="M16" s="22">
        <v>880042100</v>
      </c>
      <c r="N16" s="22">
        <v>4</v>
      </c>
      <c r="O16" s="18">
        <v>28.05</v>
      </c>
      <c r="P16" s="18">
        <v>24.64</v>
      </c>
      <c r="Q16" s="18">
        <v>44.36</v>
      </c>
      <c r="R16" s="18">
        <v>54.42</v>
      </c>
      <c r="S16" s="18">
        <v>45.97</v>
      </c>
      <c r="T16" s="18">
        <v>45.5</v>
      </c>
      <c r="U16" s="18">
        <v>35.26</v>
      </c>
      <c r="V16" s="18">
        <v>54.09</v>
      </c>
      <c r="W16" s="18">
        <v>47.68</v>
      </c>
      <c r="X16" s="18">
        <v>36.9</v>
      </c>
      <c r="Y16" s="18">
        <v>0</v>
      </c>
      <c r="Z16" s="18">
        <v>0</v>
      </c>
      <c r="AA16" s="23">
        <f t="shared" si="1"/>
        <v>416.86999999999995</v>
      </c>
      <c r="AB16" s="49">
        <v>14</v>
      </c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</row>
    <row r="17" spans="1:60" s="22" customFormat="1" x14ac:dyDescent="0.15">
      <c r="A17" s="22" t="s">
        <v>10</v>
      </c>
      <c r="B17" s="45" t="s">
        <v>102</v>
      </c>
      <c r="C17" s="22">
        <v>4</v>
      </c>
      <c r="D17" s="46" t="s">
        <v>229</v>
      </c>
      <c r="E17" s="47">
        <v>216</v>
      </c>
      <c r="F17" s="47">
        <v>38</v>
      </c>
      <c r="G17" s="47">
        <f t="shared" si="0"/>
        <v>178</v>
      </c>
      <c r="H17" s="18">
        <v>195.16</v>
      </c>
      <c r="L17" s="22" t="s">
        <v>10</v>
      </c>
      <c r="M17" s="22">
        <v>901042100</v>
      </c>
      <c r="N17" s="22">
        <v>4</v>
      </c>
      <c r="O17" s="18">
        <v>20.48</v>
      </c>
      <c r="P17" s="18">
        <v>17.16</v>
      </c>
      <c r="Q17" s="18">
        <v>24.96</v>
      </c>
      <c r="R17" s="18">
        <v>32.67</v>
      </c>
      <c r="S17" s="18">
        <v>91.87</v>
      </c>
      <c r="T17" s="18">
        <v>342.02</v>
      </c>
      <c r="U17" s="18">
        <v>148.22999999999999</v>
      </c>
      <c r="V17" s="18">
        <v>490.86</v>
      </c>
      <c r="W17" s="18">
        <v>506.22</v>
      </c>
      <c r="X17" s="18">
        <v>195.16</v>
      </c>
      <c r="Y17" s="18">
        <v>0</v>
      </c>
      <c r="Z17" s="18">
        <v>0</v>
      </c>
      <c r="AA17" s="23">
        <f t="shared" si="1"/>
        <v>1869.63</v>
      </c>
      <c r="AB17" s="49">
        <v>6</v>
      </c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</row>
    <row r="18" spans="1:60" s="22" customFormat="1" x14ac:dyDescent="0.15">
      <c r="A18" s="22" t="s">
        <v>58</v>
      </c>
      <c r="B18" s="45" t="s">
        <v>112</v>
      </c>
      <c r="C18" s="22">
        <v>16</v>
      </c>
      <c r="D18" s="46" t="s">
        <v>229</v>
      </c>
      <c r="E18" s="47">
        <v>86</v>
      </c>
      <c r="F18" s="47">
        <v>94</v>
      </c>
      <c r="G18" s="47">
        <f t="shared" si="0"/>
        <v>-8</v>
      </c>
      <c r="H18" s="18">
        <v>94.94</v>
      </c>
      <c r="L18" s="22" t="s">
        <v>11</v>
      </c>
      <c r="M18" s="22">
        <v>1532983611</v>
      </c>
      <c r="N18" s="22">
        <v>16</v>
      </c>
      <c r="O18" s="18">
        <v>35.01</v>
      </c>
      <c r="P18" s="18">
        <v>34.229999999999997</v>
      </c>
      <c r="Q18" s="18">
        <v>71.13</v>
      </c>
      <c r="R18" s="18">
        <v>75.680000000000007</v>
      </c>
      <c r="S18" s="18">
        <v>90.16</v>
      </c>
      <c r="T18" s="18">
        <v>228.2</v>
      </c>
      <c r="U18" s="18">
        <v>261.26</v>
      </c>
      <c r="V18" s="18">
        <v>378.07</v>
      </c>
      <c r="W18" s="18">
        <v>334.03</v>
      </c>
      <c r="X18" s="18">
        <v>94.94</v>
      </c>
      <c r="Y18" s="18">
        <v>0</v>
      </c>
      <c r="Z18" s="18">
        <v>0</v>
      </c>
      <c r="AA18" s="23">
        <f t="shared" si="1"/>
        <v>1602.71</v>
      </c>
      <c r="AB18" s="49">
        <v>17</v>
      </c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</row>
    <row r="19" spans="1:60" s="22" customFormat="1" x14ac:dyDescent="0.15">
      <c r="A19" s="22" t="s">
        <v>56</v>
      </c>
      <c r="B19" s="45" t="s">
        <v>113</v>
      </c>
      <c r="C19" s="22">
        <v>6</v>
      </c>
      <c r="D19" s="46" t="s">
        <v>229</v>
      </c>
      <c r="E19" s="47">
        <v>541</v>
      </c>
      <c r="F19" s="47">
        <v>322</v>
      </c>
      <c r="G19" s="47">
        <f t="shared" si="0"/>
        <v>219</v>
      </c>
      <c r="H19" s="18">
        <v>396.15</v>
      </c>
      <c r="L19" s="22" t="s">
        <v>12</v>
      </c>
      <c r="M19" s="22">
        <v>1635048500</v>
      </c>
      <c r="N19" s="22">
        <v>6</v>
      </c>
      <c r="O19" s="18">
        <v>35.61</v>
      </c>
      <c r="P19" s="18">
        <v>65.7</v>
      </c>
      <c r="Q19" s="18">
        <v>60.04</v>
      </c>
      <c r="R19" s="18">
        <v>71.510000000000005</v>
      </c>
      <c r="S19" s="18">
        <v>126.47</v>
      </c>
      <c r="T19" s="18">
        <v>515.9</v>
      </c>
      <c r="U19" s="18">
        <v>668.95</v>
      </c>
      <c r="V19" s="18">
        <v>862.28</v>
      </c>
      <c r="W19" s="18">
        <v>1049.47</v>
      </c>
      <c r="X19" s="18">
        <v>396.15</v>
      </c>
      <c r="Y19" s="18">
        <v>0</v>
      </c>
      <c r="Z19" s="18">
        <v>0</v>
      </c>
      <c r="AA19" s="23">
        <f t="shared" si="1"/>
        <v>3852.0800000000004</v>
      </c>
      <c r="AB19" s="49">
        <v>21</v>
      </c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</row>
    <row r="20" spans="1:60" x14ac:dyDescent="0.15">
      <c r="A20" s="2" t="s">
        <v>216</v>
      </c>
      <c r="B20" s="28" t="s">
        <v>214</v>
      </c>
      <c r="C20" s="2">
        <v>7</v>
      </c>
      <c r="D20" s="4" t="s">
        <v>204</v>
      </c>
      <c r="E20" s="32">
        <v>42</v>
      </c>
      <c r="F20" s="32">
        <v>8</v>
      </c>
      <c r="G20" s="32">
        <f t="shared" si="0"/>
        <v>34</v>
      </c>
      <c r="H20" s="5">
        <v>52.17</v>
      </c>
      <c r="L20" s="2" t="s">
        <v>13</v>
      </c>
      <c r="M20" s="2">
        <v>1914036400</v>
      </c>
      <c r="N20" s="2">
        <v>7</v>
      </c>
      <c r="O20" s="5">
        <v>52.95</v>
      </c>
      <c r="P20" s="5">
        <v>15.23</v>
      </c>
      <c r="Q20" s="5">
        <v>14.79</v>
      </c>
      <c r="R20" s="5">
        <v>30.1</v>
      </c>
      <c r="S20" s="5">
        <v>1.48</v>
      </c>
      <c r="T20" s="5">
        <v>23.03</v>
      </c>
      <c r="U20" s="5">
        <v>153.41</v>
      </c>
      <c r="V20" s="5">
        <v>60.08</v>
      </c>
      <c r="W20" s="5">
        <v>256</v>
      </c>
      <c r="X20" s="5">
        <v>52.17</v>
      </c>
      <c r="Y20" s="5">
        <v>0</v>
      </c>
      <c r="Z20" s="5">
        <v>0</v>
      </c>
      <c r="AA20" s="3">
        <f>SUM(O20:Z20)</f>
        <v>659.2399999999999</v>
      </c>
      <c r="AB20" s="35">
        <v>39</v>
      </c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</row>
    <row r="21" spans="1:60" x14ac:dyDescent="0.15">
      <c r="A21" s="2" t="s">
        <v>217</v>
      </c>
      <c r="B21" s="29" t="s">
        <v>215</v>
      </c>
      <c r="C21" s="4">
        <v>7</v>
      </c>
      <c r="D21" s="4" t="s">
        <v>213</v>
      </c>
      <c r="E21" s="32">
        <v>319</v>
      </c>
      <c r="F21" s="32">
        <v>144</v>
      </c>
      <c r="G21" s="32">
        <f t="shared" si="0"/>
        <v>175</v>
      </c>
      <c r="H21" s="5">
        <v>275.87</v>
      </c>
      <c r="L21" s="2" t="s">
        <v>13</v>
      </c>
      <c r="M21" s="2">
        <v>1893036400</v>
      </c>
      <c r="N21" s="2">
        <v>7</v>
      </c>
      <c r="O21" s="5">
        <v>34.85</v>
      </c>
      <c r="P21" s="5">
        <v>26.47</v>
      </c>
      <c r="Q21" s="5">
        <v>59.3</v>
      </c>
      <c r="R21" s="5">
        <v>63.94</v>
      </c>
      <c r="S21" s="5">
        <v>77.510000000000005</v>
      </c>
      <c r="T21" s="5">
        <v>135.82</v>
      </c>
      <c r="U21" s="5">
        <v>423.94</v>
      </c>
      <c r="V21" s="5">
        <v>235.49</v>
      </c>
      <c r="W21" s="5">
        <v>624.36</v>
      </c>
      <c r="X21" s="5">
        <v>275.87</v>
      </c>
      <c r="Y21" s="5">
        <v>0</v>
      </c>
      <c r="Z21" s="5">
        <v>0</v>
      </c>
      <c r="AA21" s="3">
        <f t="shared" si="1"/>
        <v>1957.5499999999997</v>
      </c>
      <c r="AB21" s="35">
        <v>20</v>
      </c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</row>
    <row r="22" spans="1:60" s="22" customFormat="1" x14ac:dyDescent="0.15">
      <c r="A22" s="22" t="s">
        <v>61</v>
      </c>
      <c r="B22" s="45" t="s">
        <v>121</v>
      </c>
      <c r="C22" s="22">
        <v>6</v>
      </c>
      <c r="D22" s="46" t="s">
        <v>234</v>
      </c>
      <c r="E22" s="47">
        <v>259</v>
      </c>
      <c r="F22" s="47">
        <v>74</v>
      </c>
      <c r="G22" s="47">
        <f t="shared" si="0"/>
        <v>185</v>
      </c>
      <c r="H22" s="18">
        <v>227.68</v>
      </c>
      <c r="L22" s="22" t="s">
        <v>14</v>
      </c>
      <c r="M22" s="22">
        <v>705035367</v>
      </c>
      <c r="N22" s="22">
        <v>6</v>
      </c>
      <c r="O22" s="18">
        <v>312.86</v>
      </c>
      <c r="P22" s="18">
        <v>18.05</v>
      </c>
      <c r="Q22" s="18">
        <v>36.86</v>
      </c>
      <c r="R22" s="18">
        <v>52.75</v>
      </c>
      <c r="S22" s="18">
        <v>127.88</v>
      </c>
      <c r="T22" s="18">
        <v>319.22000000000003</v>
      </c>
      <c r="U22" s="18">
        <v>368</v>
      </c>
      <c r="V22" s="18">
        <v>589.96</v>
      </c>
      <c r="W22" s="18">
        <v>373.76</v>
      </c>
      <c r="X22" s="18">
        <v>227.68</v>
      </c>
      <c r="Y22" s="18">
        <v>0</v>
      </c>
      <c r="Z22" s="18">
        <v>0</v>
      </c>
      <c r="AA22" s="23">
        <f>SUM(O22:Z22)</f>
        <v>2427.02</v>
      </c>
      <c r="AB22" s="47">
        <v>270</v>
      </c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</row>
    <row r="23" spans="1:60" s="22" customFormat="1" x14ac:dyDescent="0.15">
      <c r="A23" s="48" t="s">
        <v>64</v>
      </c>
      <c r="B23" s="45" t="s">
        <v>122</v>
      </c>
      <c r="C23" s="22">
        <v>5</v>
      </c>
      <c r="D23" s="22" t="s">
        <v>228</v>
      </c>
      <c r="E23" s="47">
        <v>187</v>
      </c>
      <c r="F23" s="47">
        <v>102</v>
      </c>
      <c r="G23" s="47">
        <f t="shared" si="0"/>
        <v>85</v>
      </c>
      <c r="H23" s="18">
        <v>170.94</v>
      </c>
      <c r="L23" s="22" t="s">
        <v>15</v>
      </c>
      <c r="M23" s="22">
        <v>183046700</v>
      </c>
      <c r="N23" s="22">
        <v>5</v>
      </c>
      <c r="O23" s="18">
        <v>-368.81</v>
      </c>
      <c r="P23" s="18">
        <f>384.97-368.81</f>
        <v>16.160000000000025</v>
      </c>
      <c r="Q23" s="18">
        <v>33.42</v>
      </c>
      <c r="R23" s="18">
        <v>27.94</v>
      </c>
      <c r="S23" s="18">
        <v>54.47</v>
      </c>
      <c r="T23" s="18">
        <v>235.04</v>
      </c>
      <c r="U23" s="18">
        <v>263.2</v>
      </c>
      <c r="V23" s="18">
        <v>409.1</v>
      </c>
      <c r="W23" s="18">
        <v>379.1</v>
      </c>
      <c r="X23" s="18">
        <v>170.94</v>
      </c>
      <c r="Y23" s="18">
        <v>0</v>
      </c>
      <c r="Z23" s="18">
        <v>0</v>
      </c>
      <c r="AA23" s="23">
        <f t="shared" si="1"/>
        <v>1220.56</v>
      </c>
      <c r="AB23" s="49">
        <v>0</v>
      </c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</row>
    <row r="24" spans="1:60" s="22" customFormat="1" x14ac:dyDescent="0.15">
      <c r="A24" s="22" t="s">
        <v>16</v>
      </c>
      <c r="B24" s="45" t="s">
        <v>106</v>
      </c>
      <c r="C24" s="22">
        <v>19</v>
      </c>
      <c r="D24" s="46" t="s">
        <v>229</v>
      </c>
      <c r="E24" s="47">
        <v>169</v>
      </c>
      <c r="F24" s="47">
        <v>120</v>
      </c>
      <c r="G24" s="47">
        <f t="shared" si="0"/>
        <v>49</v>
      </c>
      <c r="H24" s="18">
        <v>155.80000000000001</v>
      </c>
      <c r="L24" s="22" t="s">
        <v>16</v>
      </c>
      <c r="M24" s="22">
        <v>1169047000</v>
      </c>
      <c r="N24" s="22">
        <v>19</v>
      </c>
      <c r="O24" s="18">
        <v>46.39</v>
      </c>
      <c r="P24" s="18">
        <v>36.4</v>
      </c>
      <c r="Q24" s="18">
        <v>36.71</v>
      </c>
      <c r="R24" s="18">
        <f>51.6+49.43</f>
        <v>101.03</v>
      </c>
      <c r="S24" s="18">
        <v>86.46</v>
      </c>
      <c r="T24" s="18">
        <v>232.57</v>
      </c>
      <c r="U24" s="18">
        <v>281.43</v>
      </c>
      <c r="V24" s="18">
        <v>306.55</v>
      </c>
      <c r="W24" s="18">
        <v>366.13</v>
      </c>
      <c r="X24" s="18">
        <v>155.80000000000001</v>
      </c>
      <c r="Y24" s="18">
        <v>0</v>
      </c>
      <c r="Z24" s="18">
        <v>0</v>
      </c>
      <c r="AA24" s="23">
        <f t="shared" si="1"/>
        <v>1649.47</v>
      </c>
      <c r="AB24" s="49">
        <v>33</v>
      </c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</row>
    <row r="25" spans="1:60" x14ac:dyDescent="0.15">
      <c r="A25" s="2" t="s">
        <v>60</v>
      </c>
      <c r="B25" s="28" t="s">
        <v>94</v>
      </c>
      <c r="C25" s="2">
        <v>10</v>
      </c>
      <c r="D25" s="27" t="s">
        <v>95</v>
      </c>
      <c r="E25" s="32">
        <v>0</v>
      </c>
      <c r="F25" s="32">
        <v>0</v>
      </c>
      <c r="G25" s="32">
        <f t="shared" si="0"/>
        <v>0</v>
      </c>
      <c r="H25" s="5">
        <v>0</v>
      </c>
      <c r="L25" s="2" t="s">
        <v>17</v>
      </c>
      <c r="M25" s="2">
        <v>120046700</v>
      </c>
      <c r="N25" s="2">
        <v>10</v>
      </c>
      <c r="O25" s="5">
        <v>13.45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3">
        <f t="shared" si="1"/>
        <v>13.45</v>
      </c>
      <c r="AB25" s="35">
        <v>9</v>
      </c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</row>
    <row r="26" spans="1:60" s="22" customFormat="1" x14ac:dyDescent="0.15">
      <c r="A26" s="48" t="s">
        <v>60</v>
      </c>
      <c r="B26" s="45" t="s">
        <v>124</v>
      </c>
      <c r="C26" s="22">
        <v>10</v>
      </c>
      <c r="D26" s="46" t="s">
        <v>229</v>
      </c>
      <c r="E26" s="47">
        <v>4493</v>
      </c>
      <c r="F26" s="47">
        <v>3672</v>
      </c>
      <c r="G26" s="47">
        <f t="shared" si="0"/>
        <v>821</v>
      </c>
      <c r="H26" s="18">
        <v>2685.48</v>
      </c>
      <c r="L26" s="22" t="s">
        <v>17</v>
      </c>
      <c r="M26" s="22">
        <v>162046700</v>
      </c>
      <c r="N26" s="22">
        <v>10</v>
      </c>
      <c r="O26" s="18">
        <v>727.48</v>
      </c>
      <c r="P26" s="18">
        <v>758.01</v>
      </c>
      <c r="Q26" s="18">
        <v>1232.7</v>
      </c>
      <c r="R26" s="18">
        <v>2192.33</v>
      </c>
      <c r="S26" s="18">
        <v>3090.71</v>
      </c>
      <c r="T26" s="18">
        <v>4463.1099999999997</v>
      </c>
      <c r="U26" s="18">
        <v>3486.16</v>
      </c>
      <c r="V26" s="18">
        <v>4665.04</v>
      </c>
      <c r="W26" s="18">
        <v>3576.41</v>
      </c>
      <c r="X26" s="18">
        <v>2685.48</v>
      </c>
      <c r="Y26" s="18">
        <v>0</v>
      </c>
      <c r="Z26" s="18">
        <v>0</v>
      </c>
      <c r="AA26" s="23">
        <f t="shared" si="1"/>
        <v>26877.43</v>
      </c>
      <c r="AB26" s="49">
        <v>2362</v>
      </c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</row>
    <row r="27" spans="1:60" s="22" customFormat="1" x14ac:dyDescent="0.15">
      <c r="A27" s="22" t="s">
        <v>66</v>
      </c>
      <c r="B27" s="45" t="s">
        <v>104</v>
      </c>
      <c r="C27" s="22">
        <v>11</v>
      </c>
      <c r="D27" s="46" t="s">
        <v>229</v>
      </c>
      <c r="E27" s="47">
        <v>894</v>
      </c>
      <c r="F27" s="47">
        <v>394</v>
      </c>
      <c r="G27" s="47">
        <f t="shared" si="0"/>
        <v>500</v>
      </c>
      <c r="H27" s="18">
        <v>605.41</v>
      </c>
      <c r="L27" s="22" t="s">
        <v>18</v>
      </c>
      <c r="M27" s="22">
        <v>1067037000</v>
      </c>
      <c r="N27" s="22">
        <v>11</v>
      </c>
      <c r="O27" s="18">
        <v>181.02</v>
      </c>
      <c r="P27" s="18">
        <v>144.22</v>
      </c>
      <c r="Q27" s="18">
        <v>71.11</v>
      </c>
      <c r="R27" s="18">
        <v>77.86</v>
      </c>
      <c r="S27" s="18">
        <v>163.87</v>
      </c>
      <c r="T27" s="18">
        <v>527.66999999999996</v>
      </c>
      <c r="U27" s="18">
        <v>567.64</v>
      </c>
      <c r="V27" s="18">
        <v>864.38</v>
      </c>
      <c r="W27" s="18">
        <v>979.11</v>
      </c>
      <c r="X27" s="18">
        <v>605.41</v>
      </c>
      <c r="Y27" s="18">
        <v>0</v>
      </c>
      <c r="Z27" s="18">
        <v>0</v>
      </c>
      <c r="AA27" s="23">
        <f t="shared" si="1"/>
        <v>4182.29</v>
      </c>
      <c r="AB27" s="49">
        <v>175</v>
      </c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</row>
    <row r="28" spans="1:60" s="22" customFormat="1" x14ac:dyDescent="0.15">
      <c r="A28" s="22" t="s">
        <v>18</v>
      </c>
      <c r="B28" s="45" t="s">
        <v>110</v>
      </c>
      <c r="C28" s="22">
        <v>11</v>
      </c>
      <c r="D28" s="46" t="s">
        <v>229</v>
      </c>
      <c r="E28" s="47">
        <v>315</v>
      </c>
      <c r="F28" s="47">
        <v>353</v>
      </c>
      <c r="G28" s="47">
        <f t="shared" si="0"/>
        <v>-38</v>
      </c>
      <c r="H28" s="18">
        <v>262.17</v>
      </c>
      <c r="L28" s="22" t="s">
        <v>18</v>
      </c>
      <c r="M28" s="22">
        <v>1383048200</v>
      </c>
      <c r="N28" s="22">
        <v>11</v>
      </c>
      <c r="O28" s="18">
        <v>54.54</v>
      </c>
      <c r="P28" s="18">
        <v>15.23</v>
      </c>
      <c r="Q28" s="18">
        <v>23.1</v>
      </c>
      <c r="R28" s="18">
        <v>17.010000000000002</v>
      </c>
      <c r="S28" s="18">
        <v>56.29</v>
      </c>
      <c r="T28" s="18">
        <v>453.64</v>
      </c>
      <c r="U28" s="18">
        <v>448.23</v>
      </c>
      <c r="V28" s="18">
        <v>679.12</v>
      </c>
      <c r="W28" s="18">
        <v>743.16</v>
      </c>
      <c r="X28" s="18">
        <v>262.17</v>
      </c>
      <c r="Y28" s="18">
        <v>0</v>
      </c>
      <c r="Z28" s="18">
        <v>0</v>
      </c>
      <c r="AA28" s="23">
        <f>SUM(O28:Z28)</f>
        <v>2752.49</v>
      </c>
      <c r="AB28" s="49">
        <v>41</v>
      </c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</row>
    <row r="29" spans="1:60" s="22" customFormat="1" x14ac:dyDescent="0.15">
      <c r="A29" s="22" t="s">
        <v>0</v>
      </c>
      <c r="B29" s="45" t="s">
        <v>100</v>
      </c>
      <c r="C29" s="22">
        <v>12</v>
      </c>
      <c r="D29" s="46" t="s">
        <v>229</v>
      </c>
      <c r="E29" s="47">
        <v>1214</v>
      </c>
      <c r="F29" s="47">
        <v>1255</v>
      </c>
      <c r="G29" s="47">
        <f t="shared" si="0"/>
        <v>-41</v>
      </c>
      <c r="H29" s="18">
        <v>795.11</v>
      </c>
      <c r="L29" s="22" t="s">
        <v>19</v>
      </c>
      <c r="M29" s="22">
        <v>866038000</v>
      </c>
      <c r="N29" s="22">
        <v>12</v>
      </c>
      <c r="O29" s="18">
        <v>154.31</v>
      </c>
      <c r="P29" s="18">
        <v>142.5</v>
      </c>
      <c r="Q29" s="18">
        <v>172.52</v>
      </c>
      <c r="R29" s="18">
        <v>273.33</v>
      </c>
      <c r="S29" s="18">
        <v>552.5</v>
      </c>
      <c r="T29" s="18">
        <v>1064.5999999999999</v>
      </c>
      <c r="U29" s="18">
        <v>825.8</v>
      </c>
      <c r="V29" s="18">
        <v>1050.0899999999999</v>
      </c>
      <c r="W29" s="18">
        <v>1060.01</v>
      </c>
      <c r="X29" s="18">
        <v>795.11</v>
      </c>
      <c r="Y29" s="18">
        <v>0</v>
      </c>
      <c r="Z29" s="18">
        <v>0</v>
      </c>
      <c r="AA29" s="23">
        <f t="shared" si="1"/>
        <v>6090.77</v>
      </c>
      <c r="AB29" s="49">
        <v>146</v>
      </c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</row>
    <row r="30" spans="1:60" s="22" customFormat="1" x14ac:dyDescent="0.15">
      <c r="A30" s="22" t="s">
        <v>19</v>
      </c>
      <c r="B30" s="45" t="s">
        <v>103</v>
      </c>
      <c r="C30" s="22">
        <v>12</v>
      </c>
      <c r="D30" s="46" t="s">
        <v>229</v>
      </c>
      <c r="E30" s="47">
        <v>231</v>
      </c>
      <c r="F30" s="47">
        <v>146</v>
      </c>
      <c r="G30" s="47">
        <f t="shared" si="0"/>
        <v>85</v>
      </c>
      <c r="H30" s="18">
        <v>207.71</v>
      </c>
      <c r="I30" s="47"/>
      <c r="J30" s="47"/>
      <c r="L30" s="22" t="s">
        <v>19</v>
      </c>
      <c r="M30" s="22">
        <v>1055038000</v>
      </c>
      <c r="N30" s="22">
        <v>12</v>
      </c>
      <c r="O30" s="18">
        <v>61.62</v>
      </c>
      <c r="P30" s="18">
        <v>51.77</v>
      </c>
      <c r="Q30" s="18">
        <v>53.76</v>
      </c>
      <c r="R30" s="18">
        <v>80.69</v>
      </c>
      <c r="S30" s="18">
        <v>76.98</v>
      </c>
      <c r="T30" s="18">
        <v>202.16</v>
      </c>
      <c r="U30" s="18">
        <v>244.07</v>
      </c>
      <c r="V30" s="18">
        <v>315.66000000000003</v>
      </c>
      <c r="W30" s="18">
        <v>381.25</v>
      </c>
      <c r="X30" s="18">
        <v>207.71</v>
      </c>
      <c r="Y30" s="18">
        <v>0</v>
      </c>
      <c r="Z30" s="18">
        <v>0</v>
      </c>
      <c r="AA30" s="23">
        <f t="shared" si="1"/>
        <v>1675.67</v>
      </c>
      <c r="AB30" s="49">
        <v>49</v>
      </c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</row>
    <row r="31" spans="1:60" s="22" customFormat="1" x14ac:dyDescent="0.15">
      <c r="A31" s="22" t="s">
        <v>59</v>
      </c>
      <c r="B31" s="45" t="s">
        <v>105</v>
      </c>
      <c r="C31" s="22">
        <v>12</v>
      </c>
      <c r="D31" s="46" t="s">
        <v>229</v>
      </c>
      <c r="E31" s="47">
        <v>1447</v>
      </c>
      <c r="F31" s="47">
        <v>1609</v>
      </c>
      <c r="G31" s="47">
        <f t="shared" si="0"/>
        <v>-162</v>
      </c>
      <c r="H31" s="18">
        <v>933.23</v>
      </c>
      <c r="L31" s="22" t="s">
        <v>19</v>
      </c>
      <c r="M31" s="22">
        <v>1076038000</v>
      </c>
      <c r="N31" s="22">
        <v>12</v>
      </c>
      <c r="O31" s="18">
        <v>759.95</v>
      </c>
      <c r="P31" s="18">
        <v>621.58000000000004</v>
      </c>
      <c r="Q31" s="18">
        <v>569.08000000000004</v>
      </c>
      <c r="R31" s="18">
        <v>1133.8900000000001</v>
      </c>
      <c r="S31" s="18">
        <v>1013.45</v>
      </c>
      <c r="T31" s="18">
        <v>1405.55</v>
      </c>
      <c r="U31" s="18">
        <v>1239.44</v>
      </c>
      <c r="V31" s="18">
        <v>1571.49</v>
      </c>
      <c r="W31" s="18">
        <v>1168.51</v>
      </c>
      <c r="X31" s="18">
        <v>933.23</v>
      </c>
      <c r="Y31" s="18">
        <v>0</v>
      </c>
      <c r="Z31" s="18">
        <v>0</v>
      </c>
      <c r="AA31" s="23">
        <f t="shared" si="1"/>
        <v>10416.17</v>
      </c>
      <c r="AB31" s="49">
        <v>958</v>
      </c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</row>
    <row r="32" spans="1:60" s="22" customFormat="1" x14ac:dyDescent="0.15">
      <c r="A32" s="22" t="s">
        <v>55</v>
      </c>
      <c r="B32" s="45" t="s">
        <v>115</v>
      </c>
      <c r="C32" s="22">
        <v>14</v>
      </c>
      <c r="D32" s="46" t="s">
        <v>229</v>
      </c>
      <c r="E32" s="47">
        <v>339</v>
      </c>
      <c r="F32" s="47">
        <v>367</v>
      </c>
      <c r="G32" s="47">
        <f t="shared" si="0"/>
        <v>-28</v>
      </c>
      <c r="H32" s="18">
        <v>276.39</v>
      </c>
      <c r="L32" s="22" t="s">
        <v>20</v>
      </c>
      <c r="M32" s="22">
        <v>2015041200</v>
      </c>
      <c r="N32" s="22">
        <v>14</v>
      </c>
      <c r="O32" s="18">
        <v>26.67</v>
      </c>
      <c r="P32" s="18">
        <v>20.85</v>
      </c>
      <c r="Q32" s="18">
        <v>14.79</v>
      </c>
      <c r="R32" s="18">
        <v>19.899999999999999</v>
      </c>
      <c r="S32" s="18">
        <v>169.27</v>
      </c>
      <c r="T32" s="18">
        <v>411.03</v>
      </c>
      <c r="U32" s="18">
        <v>350.14</v>
      </c>
      <c r="V32" s="18">
        <v>615.6</v>
      </c>
      <c r="W32" s="18">
        <v>554.23</v>
      </c>
      <c r="X32" s="18">
        <v>276.39</v>
      </c>
      <c r="Y32" s="18">
        <v>0</v>
      </c>
      <c r="Z32" s="18">
        <v>0</v>
      </c>
      <c r="AA32" s="23">
        <f t="shared" si="1"/>
        <v>2458.87</v>
      </c>
      <c r="AB32" s="49">
        <v>11</v>
      </c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</row>
    <row r="33" spans="1:60" s="22" customFormat="1" x14ac:dyDescent="0.15">
      <c r="A33" s="22" t="s">
        <v>65</v>
      </c>
      <c r="B33" s="45" t="s">
        <v>107</v>
      </c>
      <c r="C33" s="22">
        <v>15</v>
      </c>
      <c r="D33" s="46" t="s">
        <v>229</v>
      </c>
      <c r="E33" s="47">
        <v>7904</v>
      </c>
      <c r="F33" s="47">
        <v>7135</v>
      </c>
      <c r="G33" s="47">
        <f t="shared" si="0"/>
        <v>769</v>
      </c>
      <c r="H33" s="18">
        <v>4148.3599999999997</v>
      </c>
      <c r="J33" s="51"/>
      <c r="L33" s="22" t="s">
        <v>21</v>
      </c>
      <c r="M33" s="22">
        <v>1187031200</v>
      </c>
      <c r="N33" s="22">
        <v>15</v>
      </c>
      <c r="O33" s="18">
        <v>1659.9</v>
      </c>
      <c r="P33" s="18">
        <v>1915.47</v>
      </c>
      <c r="Q33" s="18">
        <v>1422.07</v>
      </c>
      <c r="R33" s="18">
        <v>2851.37</v>
      </c>
      <c r="S33" s="18">
        <v>3655.61</v>
      </c>
      <c r="T33" s="18">
        <v>4463.42</v>
      </c>
      <c r="U33" s="18">
        <v>4578.88</v>
      </c>
      <c r="V33" s="18">
        <v>6032.94</v>
      </c>
      <c r="W33" s="18">
        <v>5807.66</v>
      </c>
      <c r="X33" s="18">
        <v>4148.3599999999997</v>
      </c>
      <c r="Y33" s="18">
        <v>0</v>
      </c>
      <c r="Z33" s="18">
        <v>0</v>
      </c>
      <c r="AA33" s="23">
        <f t="shared" si="1"/>
        <v>36535.68</v>
      </c>
      <c r="AB33" s="49">
        <v>2243</v>
      </c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</row>
    <row r="34" spans="1:60" x14ac:dyDescent="0.15">
      <c r="A34" s="2" t="s">
        <v>68</v>
      </c>
      <c r="B34" s="28" t="s">
        <v>123</v>
      </c>
      <c r="C34" s="2">
        <v>70</v>
      </c>
      <c r="D34" s="27"/>
      <c r="E34" s="32">
        <v>0</v>
      </c>
      <c r="F34" s="32">
        <v>0</v>
      </c>
      <c r="G34" s="32">
        <f t="shared" si="0"/>
        <v>0</v>
      </c>
      <c r="H34" s="5">
        <v>0</v>
      </c>
      <c r="L34" s="2" t="s">
        <v>24</v>
      </c>
      <c r="M34" s="2">
        <v>1197038000</v>
      </c>
      <c r="N34" s="2">
        <v>70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3">
        <f>SUM(O34:Z34)</f>
        <v>0</v>
      </c>
      <c r="AB34" s="35">
        <v>0</v>
      </c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</row>
    <row r="35" spans="1:60" s="22" customFormat="1" x14ac:dyDescent="0.15">
      <c r="A35" s="48" t="s">
        <v>22</v>
      </c>
      <c r="B35" s="45" t="s">
        <v>96</v>
      </c>
      <c r="C35" s="22">
        <v>60</v>
      </c>
      <c r="D35" s="46" t="s">
        <v>229</v>
      </c>
      <c r="E35" s="47">
        <v>25</v>
      </c>
      <c r="F35" s="47">
        <v>1</v>
      </c>
      <c r="G35" s="47">
        <f t="shared" si="0"/>
        <v>24</v>
      </c>
      <c r="H35" s="18">
        <v>35.22</v>
      </c>
      <c r="J35" s="50">
        <f>SUM(H10:H35)</f>
        <v>12915.389999999998</v>
      </c>
      <c r="K35" s="22" t="s">
        <v>37</v>
      </c>
      <c r="L35" s="22" t="s">
        <v>22</v>
      </c>
      <c r="M35" s="22">
        <v>207046800</v>
      </c>
      <c r="N35" s="22">
        <v>60</v>
      </c>
      <c r="O35" s="18">
        <v>17.62</v>
      </c>
      <c r="P35" s="18">
        <v>19.04</v>
      </c>
      <c r="Q35" s="18">
        <v>15.71</v>
      </c>
      <c r="R35" s="18">
        <v>18.16</v>
      </c>
      <c r="S35" s="18">
        <v>16.27</v>
      </c>
      <c r="T35" s="18">
        <v>32.479999999999997</v>
      </c>
      <c r="U35" s="18">
        <v>27.96</v>
      </c>
      <c r="V35" s="18">
        <v>66.37</v>
      </c>
      <c r="W35" s="18">
        <v>129.77000000000001</v>
      </c>
      <c r="X35" s="18">
        <v>35.22</v>
      </c>
      <c r="Y35" s="18">
        <v>0</v>
      </c>
      <c r="Z35" s="18">
        <v>0</v>
      </c>
      <c r="AA35" s="23">
        <f t="shared" si="1"/>
        <v>378.6</v>
      </c>
      <c r="AB35" s="49">
        <v>3</v>
      </c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</row>
    <row r="36" spans="1:60" s="22" customFormat="1" x14ac:dyDescent="0.15">
      <c r="A36" s="22" t="s">
        <v>57</v>
      </c>
      <c r="B36" s="45" t="s">
        <v>114</v>
      </c>
      <c r="C36" s="22">
        <v>58</v>
      </c>
      <c r="D36" s="46" t="s">
        <v>229</v>
      </c>
      <c r="E36" s="47">
        <v>8</v>
      </c>
      <c r="F36" s="47">
        <v>6</v>
      </c>
      <c r="G36" s="47">
        <f t="shared" si="0"/>
        <v>2</v>
      </c>
      <c r="H36" s="18">
        <v>20.99</v>
      </c>
      <c r="J36" s="52">
        <f>SUM(H36:H36)</f>
        <v>20.99</v>
      </c>
      <c r="K36" s="22" t="s">
        <v>74</v>
      </c>
      <c r="L36" s="22" t="s">
        <v>23</v>
      </c>
      <c r="M36" s="22">
        <v>1671034200</v>
      </c>
      <c r="N36" s="22">
        <v>58</v>
      </c>
      <c r="O36" s="18">
        <v>18.59</v>
      </c>
      <c r="P36" s="18">
        <v>16.170000000000002</v>
      </c>
      <c r="Q36" s="18">
        <v>20.420000000000002</v>
      </c>
      <c r="R36" s="18">
        <v>25</v>
      </c>
      <c r="S36" s="18">
        <v>20.78</v>
      </c>
      <c r="T36" s="18">
        <v>23.16</v>
      </c>
      <c r="U36" s="18">
        <v>22.5</v>
      </c>
      <c r="V36" s="18">
        <v>24.78</v>
      </c>
      <c r="W36" s="18">
        <v>24.23</v>
      </c>
      <c r="X36" s="18">
        <v>20.99</v>
      </c>
      <c r="Y36" s="18">
        <v>0</v>
      </c>
      <c r="Z36" s="18">
        <v>0</v>
      </c>
      <c r="AA36" s="23">
        <f t="shared" si="1"/>
        <v>216.62</v>
      </c>
      <c r="AB36" s="49">
        <v>4</v>
      </c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</row>
    <row r="37" spans="1:60" s="22" customFormat="1" x14ac:dyDescent="0.15">
      <c r="A37" s="22" t="s">
        <v>63</v>
      </c>
      <c r="B37" s="45" t="s">
        <v>108</v>
      </c>
      <c r="C37" s="22">
        <v>70</v>
      </c>
      <c r="D37" s="46" t="s">
        <v>229</v>
      </c>
      <c r="E37" s="47">
        <v>175</v>
      </c>
      <c r="F37" s="47">
        <v>125</v>
      </c>
      <c r="G37" s="47">
        <f t="shared" si="0"/>
        <v>50</v>
      </c>
      <c r="H37" s="18">
        <v>160.83000000000001</v>
      </c>
      <c r="L37" s="22" t="s">
        <v>24</v>
      </c>
      <c r="M37" s="22">
        <v>1218038000</v>
      </c>
      <c r="N37" s="22">
        <v>70</v>
      </c>
      <c r="O37" s="18">
        <v>19.57</v>
      </c>
      <c r="P37" s="18">
        <v>18.05</v>
      </c>
      <c r="Q37" s="18">
        <v>19.420000000000002</v>
      </c>
      <c r="R37" s="18">
        <v>21.72</v>
      </c>
      <c r="S37" s="18">
        <v>39.26</v>
      </c>
      <c r="T37" s="18">
        <v>275.75</v>
      </c>
      <c r="U37" s="18">
        <v>284.10000000000002</v>
      </c>
      <c r="V37" s="18">
        <v>324.07</v>
      </c>
      <c r="W37" s="18">
        <v>284.57</v>
      </c>
      <c r="X37" s="18">
        <v>160.83000000000001</v>
      </c>
      <c r="Y37" s="18">
        <v>0</v>
      </c>
      <c r="Z37" s="18">
        <v>0</v>
      </c>
      <c r="AA37" s="23">
        <f t="shared" si="1"/>
        <v>1447.34</v>
      </c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</row>
    <row r="38" spans="1:60" s="22" customFormat="1" x14ac:dyDescent="0.15">
      <c r="A38" s="22" t="s">
        <v>24</v>
      </c>
      <c r="B38" s="45" t="s">
        <v>99</v>
      </c>
      <c r="C38" s="22">
        <v>70</v>
      </c>
      <c r="D38" s="46" t="s">
        <v>230</v>
      </c>
      <c r="E38" s="47">
        <v>56</v>
      </c>
      <c r="F38" s="47">
        <v>44</v>
      </c>
      <c r="G38" s="47">
        <f>E38-F38</f>
        <v>12</v>
      </c>
      <c r="H38" s="18">
        <v>69.06</v>
      </c>
      <c r="I38" s="47"/>
      <c r="L38" s="22" t="s">
        <v>24</v>
      </c>
      <c r="M38" s="22">
        <v>777037900</v>
      </c>
      <c r="N38" s="22">
        <v>70</v>
      </c>
      <c r="O38" s="18">
        <v>42.31</v>
      </c>
      <c r="P38" s="18">
        <v>44.59</v>
      </c>
      <c r="Q38" s="18">
        <v>40.130000000000003</v>
      </c>
      <c r="R38" s="18">
        <v>41.7</v>
      </c>
      <c r="S38" s="18">
        <v>45.63</v>
      </c>
      <c r="T38" s="18">
        <v>91.74</v>
      </c>
      <c r="U38" s="18">
        <v>96.51</v>
      </c>
      <c r="V38" s="18">
        <v>81.069999999999993</v>
      </c>
      <c r="W38" s="18">
        <v>144.78</v>
      </c>
      <c r="X38" s="18">
        <v>69.06</v>
      </c>
      <c r="Y38" s="18">
        <v>0</v>
      </c>
      <c r="Z38" s="18">
        <v>0</v>
      </c>
      <c r="AA38" s="23">
        <f>SUM(O38:Z38)</f>
        <v>697.52</v>
      </c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</row>
    <row r="39" spans="1:60" x14ac:dyDescent="0.15">
      <c r="A39" s="2" t="s">
        <v>39</v>
      </c>
      <c r="B39" s="28" t="s">
        <v>125</v>
      </c>
      <c r="C39" s="2">
        <v>70</v>
      </c>
      <c r="D39" s="27" t="s">
        <v>227</v>
      </c>
      <c r="E39" s="32">
        <v>150</v>
      </c>
      <c r="F39" s="32">
        <v>68</v>
      </c>
      <c r="G39" s="32">
        <f>E39-F39</f>
        <v>82</v>
      </c>
      <c r="H39" s="5">
        <v>140.62</v>
      </c>
      <c r="L39" s="2" t="s">
        <v>39</v>
      </c>
      <c r="M39" s="2">
        <v>1176038000</v>
      </c>
      <c r="N39" s="2">
        <v>70</v>
      </c>
      <c r="O39" s="5">
        <v>33.07</v>
      </c>
      <c r="P39" s="5">
        <v>30.18</v>
      </c>
      <c r="Q39" s="5">
        <v>30.49</v>
      </c>
      <c r="R39" s="5">
        <v>29.71</v>
      </c>
      <c r="S39" s="5">
        <v>61.29</v>
      </c>
      <c r="T39" s="5">
        <v>142.82</v>
      </c>
      <c r="U39" s="5">
        <v>256.57</v>
      </c>
      <c r="V39" s="5">
        <v>316.97000000000003</v>
      </c>
      <c r="W39" s="5">
        <v>352.18</v>
      </c>
      <c r="X39" s="5">
        <v>140.62</v>
      </c>
      <c r="Y39" s="5">
        <v>0</v>
      </c>
      <c r="Z39" s="5">
        <v>0</v>
      </c>
      <c r="AA39" s="3">
        <f>SUM(O39:Z39)</f>
        <v>1393.9</v>
      </c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</row>
    <row r="40" spans="1:60" s="22" customFormat="1" x14ac:dyDescent="0.15">
      <c r="A40" s="22" t="s">
        <v>54</v>
      </c>
      <c r="B40" s="45" t="s">
        <v>109</v>
      </c>
      <c r="C40" s="22">
        <v>70</v>
      </c>
      <c r="D40" s="46" t="s">
        <v>229</v>
      </c>
      <c r="E40" s="47">
        <v>64</v>
      </c>
      <c r="F40" s="47">
        <v>92</v>
      </c>
      <c r="G40" s="47">
        <f t="shared" si="0"/>
        <v>-28</v>
      </c>
      <c r="H40" s="18">
        <v>67.89</v>
      </c>
      <c r="J40" s="52">
        <f>SUM(H37:H41)</f>
        <v>438.4</v>
      </c>
      <c r="K40" s="22" t="s">
        <v>52</v>
      </c>
      <c r="L40" s="22" t="s">
        <v>25</v>
      </c>
      <c r="M40" s="22">
        <v>1286038000</v>
      </c>
      <c r="N40" s="22">
        <v>70</v>
      </c>
      <c r="O40" s="18">
        <v>41.55</v>
      </c>
      <c r="P40" s="18">
        <v>39.61</v>
      </c>
      <c r="Q40" s="18">
        <v>39.840000000000003</v>
      </c>
      <c r="R40" s="18">
        <v>41.66</v>
      </c>
      <c r="S40" s="18">
        <v>74</v>
      </c>
      <c r="T40" s="18">
        <v>115.3</v>
      </c>
      <c r="U40" s="18">
        <v>119.99</v>
      </c>
      <c r="V40" s="18">
        <v>131.59</v>
      </c>
      <c r="W40" s="18">
        <v>115.36</v>
      </c>
      <c r="X40" s="18">
        <v>67.89</v>
      </c>
      <c r="Y40" s="18">
        <v>0</v>
      </c>
      <c r="Z40" s="18">
        <v>0</v>
      </c>
      <c r="AA40" s="23">
        <f t="shared" si="1"/>
        <v>786.79</v>
      </c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</row>
    <row r="41" spans="1:60" x14ac:dyDescent="0.15">
      <c r="A41" s="2" t="s">
        <v>197</v>
      </c>
      <c r="B41" s="28" t="s">
        <v>196</v>
      </c>
      <c r="C41" s="2">
        <v>70</v>
      </c>
      <c r="D41" s="27" t="s">
        <v>198</v>
      </c>
      <c r="E41" s="32">
        <v>0</v>
      </c>
      <c r="F41" s="32">
        <v>0</v>
      </c>
      <c r="G41" s="32">
        <f t="shared" si="0"/>
        <v>0</v>
      </c>
      <c r="H41" s="5">
        <v>0</v>
      </c>
      <c r="J41" s="6"/>
      <c r="L41" s="2" t="str">
        <f>A41</f>
        <v>SUNSET PK CHURCH</v>
      </c>
      <c r="M41" s="2">
        <v>1551048500</v>
      </c>
      <c r="O41" s="5"/>
      <c r="P41" s="5"/>
      <c r="Q41" s="5"/>
      <c r="R41" s="5"/>
      <c r="S41" s="5"/>
      <c r="T41" s="5"/>
      <c r="U41" s="5"/>
      <c r="V41" s="5">
        <v>213.23</v>
      </c>
      <c r="W41" s="5">
        <v>87.91</v>
      </c>
      <c r="X41" s="5"/>
      <c r="AA41" s="3">
        <f t="shared" si="1"/>
        <v>301.14</v>
      </c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</row>
    <row r="42" spans="1:60" s="19" customFormat="1" ht="14" thickBot="1" x14ac:dyDescent="0.2">
      <c r="B42" s="28"/>
      <c r="E42" s="43">
        <f>SUM(E10:E41)</f>
        <v>21048</v>
      </c>
      <c r="F42" s="43">
        <f>SUM(F10:F41)</f>
        <v>18007</v>
      </c>
      <c r="G42" s="43">
        <f>SUM(G10:G41)</f>
        <v>3041</v>
      </c>
      <c r="H42" s="41">
        <f>SUM(H10:H41)</f>
        <v>13374.779999999997</v>
      </c>
      <c r="I42" s="19">
        <f>SUM(I10:I40)</f>
        <v>0</v>
      </c>
      <c r="J42" s="44">
        <f>SUM(J35:J41)</f>
        <v>13374.779999999997</v>
      </c>
      <c r="O42" s="41">
        <f>SUM(O10:O41)</f>
        <v>6791.62</v>
      </c>
      <c r="P42" s="41">
        <f t="shared" ref="P42:AB42" si="2">SUM(P10:P41)</f>
        <v>4252.3100000000004</v>
      </c>
      <c r="Q42" s="41">
        <f t="shared" si="2"/>
        <v>4346.96</v>
      </c>
      <c r="R42" s="41">
        <f t="shared" si="2"/>
        <v>7629.8</v>
      </c>
      <c r="S42" s="41">
        <f t="shared" si="2"/>
        <v>10121.86</v>
      </c>
      <c r="T42" s="41">
        <f t="shared" si="2"/>
        <v>17485.099999999999</v>
      </c>
      <c r="U42" s="41">
        <f t="shared" si="2"/>
        <v>16978.909999999996</v>
      </c>
      <c r="V42" s="41">
        <f>SUM(V10:V41)</f>
        <v>22509.69</v>
      </c>
      <c r="W42" s="41">
        <f>SUM(W10:W41)</f>
        <v>21543.01</v>
      </c>
      <c r="X42" s="41">
        <f t="shared" si="2"/>
        <v>13374.779999999997</v>
      </c>
      <c r="Y42" s="41">
        <f t="shared" si="2"/>
        <v>0</v>
      </c>
      <c r="Z42" s="41">
        <f t="shared" si="2"/>
        <v>0</v>
      </c>
      <c r="AA42" s="41">
        <f t="shared" si="2"/>
        <v>125034.04</v>
      </c>
      <c r="AB42" s="55">
        <f t="shared" si="2"/>
        <v>6480</v>
      </c>
      <c r="AC42" s="42">
        <f t="shared" ref="AC42:AN42" si="3">SUM(AC10:AC40)</f>
        <v>0</v>
      </c>
      <c r="AD42" s="42">
        <f t="shared" si="3"/>
        <v>0</v>
      </c>
      <c r="AE42" s="42">
        <f t="shared" si="3"/>
        <v>0</v>
      </c>
      <c r="AF42" s="42">
        <f t="shared" si="3"/>
        <v>0</v>
      </c>
      <c r="AG42" s="42">
        <f t="shared" si="3"/>
        <v>0</v>
      </c>
      <c r="AH42" s="42">
        <f t="shared" si="3"/>
        <v>0</v>
      </c>
      <c r="AI42" s="42">
        <f t="shared" si="3"/>
        <v>0</v>
      </c>
      <c r="AJ42" s="42">
        <f t="shared" si="3"/>
        <v>0</v>
      </c>
      <c r="AK42" s="42">
        <f t="shared" si="3"/>
        <v>0</v>
      </c>
      <c r="AL42" s="42">
        <f t="shared" si="3"/>
        <v>0</v>
      </c>
      <c r="AM42" s="42">
        <f t="shared" si="3"/>
        <v>0</v>
      </c>
      <c r="AN42" s="42">
        <f t="shared" si="3"/>
        <v>0</v>
      </c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</row>
    <row r="43" spans="1:60" ht="14" thickTop="1" x14ac:dyDescent="0.15">
      <c r="E43" s="3"/>
      <c r="F43" s="3"/>
      <c r="G43" s="3"/>
      <c r="H43" s="5"/>
      <c r="I43" s="12"/>
      <c r="J43" s="12"/>
      <c r="L43" s="2" t="s">
        <v>62</v>
      </c>
      <c r="O43" s="6"/>
      <c r="R43" s="1"/>
      <c r="W43" s="20"/>
      <c r="Y43" s="3"/>
      <c r="Z43" s="3"/>
      <c r="AA43" s="21">
        <f>R43+W43</f>
        <v>0</v>
      </c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</row>
    <row r="44" spans="1:60" x14ac:dyDescent="0.15">
      <c r="A44" s="7"/>
      <c r="B44" s="7"/>
      <c r="E44" s="3"/>
      <c r="F44" s="3"/>
      <c r="G44" s="3"/>
      <c r="J44" s="14"/>
      <c r="R44" s="6"/>
      <c r="S44" s="14"/>
      <c r="AA44" s="13">
        <f>SUM(AA42:AA43)</f>
        <v>125034.04</v>
      </c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</row>
    <row r="45" spans="1:60" x14ac:dyDescent="0.15">
      <c r="A45" s="7"/>
      <c r="B45" s="7"/>
      <c r="E45" s="3"/>
      <c r="F45" s="3"/>
      <c r="G45" s="3"/>
      <c r="J45" s="14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</row>
    <row r="46" spans="1:60" x14ac:dyDescent="0.15">
      <c r="A46" s="7"/>
      <c r="E46" s="3"/>
      <c r="F46" s="3"/>
      <c r="G46" s="3"/>
      <c r="J46" s="14"/>
      <c r="S46" s="15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</row>
    <row r="47" spans="1:60" x14ac:dyDescent="0.15">
      <c r="E47" s="3"/>
      <c r="F47" s="3"/>
      <c r="G47" s="3"/>
      <c r="V47" s="39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</row>
    <row r="48" spans="1:60" x14ac:dyDescent="0.15">
      <c r="E48" s="3"/>
      <c r="F48" s="3"/>
      <c r="G48" s="3"/>
      <c r="V48" s="40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</row>
    <row r="49" spans="1:60" x14ac:dyDescent="0.15">
      <c r="E49" s="3"/>
      <c r="F49" s="3"/>
      <c r="G49" s="3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</row>
    <row r="50" spans="1:60" x14ac:dyDescent="0.15">
      <c r="E50" s="3"/>
      <c r="F50" s="3"/>
      <c r="G50" s="3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</row>
    <row r="51" spans="1:60" x14ac:dyDescent="0.15">
      <c r="B51" s="7"/>
      <c r="C51" s="7"/>
      <c r="D51" s="7"/>
      <c r="E51" s="3"/>
      <c r="F51" s="3"/>
      <c r="G51" s="3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</row>
    <row r="52" spans="1:60" x14ac:dyDescent="0.15">
      <c r="A52" s="7"/>
      <c r="B52" s="7"/>
      <c r="C52" s="7"/>
      <c r="D52" s="7"/>
      <c r="E52" s="3"/>
      <c r="F52" s="3"/>
      <c r="G52" s="3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</row>
    <row r="53" spans="1:60" x14ac:dyDescent="0.15">
      <c r="A53" s="7"/>
      <c r="B53" s="7"/>
      <c r="C53" s="7"/>
      <c r="D53" s="7"/>
      <c r="E53" s="3"/>
      <c r="F53" s="3"/>
      <c r="G53" s="3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</row>
    <row r="54" spans="1:60" x14ac:dyDescent="0.15">
      <c r="A54" s="7"/>
      <c r="E54" s="3"/>
      <c r="F54" s="3"/>
      <c r="G54" s="3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</row>
    <row r="55" spans="1:60" x14ac:dyDescent="0.15">
      <c r="A55" s="7"/>
      <c r="E55" s="3"/>
      <c r="F55" s="3"/>
      <c r="G55" s="3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</row>
    <row r="56" spans="1:60" x14ac:dyDescent="0.15">
      <c r="E56" s="3"/>
      <c r="F56" s="3"/>
      <c r="G56" s="3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</row>
    <row r="57" spans="1:60" x14ac:dyDescent="0.15">
      <c r="E57" s="3"/>
      <c r="F57" s="3"/>
      <c r="G57" s="3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</row>
    <row r="58" spans="1:60" x14ac:dyDescent="0.15">
      <c r="E58" s="3"/>
      <c r="F58" s="3"/>
      <c r="G58" s="3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</row>
    <row r="59" spans="1:60" x14ac:dyDescent="0.15">
      <c r="E59" s="3"/>
      <c r="F59" s="3"/>
      <c r="G59" s="3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</row>
    <row r="60" spans="1:60" x14ac:dyDescent="0.15">
      <c r="E60" s="3"/>
      <c r="F60" s="3"/>
      <c r="G60" s="3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</row>
    <row r="61" spans="1:60" x14ac:dyDescent="0.15">
      <c r="E61" s="3"/>
      <c r="F61" s="3"/>
      <c r="G61" s="3"/>
    </row>
    <row r="62" spans="1:60" x14ac:dyDescent="0.15">
      <c r="E62" s="3"/>
      <c r="F62" s="3"/>
      <c r="G62" s="3"/>
    </row>
  </sheetData>
  <printOptions horizontalCentered="1"/>
  <pageMargins left="0.25" right="0.25" top="0.5" bottom="0.5" header="0.5" footer="0.5"/>
  <pageSetup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H62"/>
  <sheetViews>
    <sheetView workbookViewId="0">
      <pane xSplit="5" topLeftCell="H1" activePane="topRight" state="frozen"/>
      <selection pane="topRight" activeCell="D22" sqref="D22"/>
    </sheetView>
  </sheetViews>
  <sheetFormatPr baseColWidth="10" defaultColWidth="9.1640625" defaultRowHeight="13" x14ac:dyDescent="0.15"/>
  <cols>
    <col min="1" max="1" width="25.6640625" style="2" bestFit="1" customWidth="1"/>
    <col min="2" max="2" width="15.5" style="2" customWidth="1"/>
    <col min="3" max="3" width="5.1640625" style="2" customWidth="1"/>
    <col min="4" max="4" width="17.33203125" style="2" bestFit="1" customWidth="1"/>
    <col min="5" max="5" width="10.33203125" style="85" bestFit="1" customWidth="1"/>
    <col min="6" max="6" width="10.5" style="2" customWidth="1"/>
    <col min="7" max="7" width="11.33203125" style="2" customWidth="1"/>
    <col min="8" max="8" width="11" style="3" customWidth="1"/>
    <col min="9" max="9" width="9.1640625" style="2"/>
    <col min="10" max="10" width="10.33203125" style="2" bestFit="1" customWidth="1"/>
    <col min="11" max="11" width="35.5" style="2" customWidth="1"/>
    <col min="12" max="12" width="18.83203125" style="2" customWidth="1"/>
    <col min="13" max="13" width="13.5" style="2" customWidth="1"/>
    <col min="14" max="14" width="5.1640625" style="2" customWidth="1"/>
    <col min="15" max="15" width="9.1640625" style="2"/>
    <col min="16" max="16" width="10" style="2" customWidth="1"/>
    <col min="17" max="17" width="10" style="3" customWidth="1"/>
    <col min="18" max="18" width="11.6640625" style="2" customWidth="1"/>
    <col min="19" max="19" width="12" style="2" customWidth="1"/>
    <col min="20" max="21" width="12.33203125" style="2" customWidth="1"/>
    <col min="22" max="22" width="12.33203125" style="3" customWidth="1"/>
    <col min="23" max="23" width="12.33203125" style="5" customWidth="1"/>
    <col min="24" max="24" width="12.33203125" style="3" customWidth="1"/>
    <col min="25" max="26" width="12.33203125" style="5" customWidth="1"/>
    <col min="27" max="27" width="13.83203125" style="3" customWidth="1"/>
    <col min="28" max="28" width="10.33203125" style="2" bestFit="1" customWidth="1"/>
    <col min="29" max="29" width="9.1640625" style="2"/>
    <col min="30" max="30" width="10.33203125" style="2" bestFit="1" customWidth="1"/>
    <col min="31" max="16384" width="9.1640625" style="2"/>
  </cols>
  <sheetData>
    <row r="1" spans="1:60" x14ac:dyDescent="0.15">
      <c r="A1" s="2" t="s">
        <v>1</v>
      </c>
      <c r="L1" s="2" t="s">
        <v>1</v>
      </c>
      <c r="X1" s="5"/>
    </row>
    <row r="2" spans="1:60" x14ac:dyDescent="0.15">
      <c r="A2" s="2" t="s">
        <v>2</v>
      </c>
      <c r="D2" s="8"/>
      <c r="L2" s="2" t="s">
        <v>2</v>
      </c>
      <c r="X2" s="5"/>
    </row>
    <row r="3" spans="1:60" x14ac:dyDescent="0.15">
      <c r="A3" s="2" t="s">
        <v>3</v>
      </c>
      <c r="L3" s="2" t="s">
        <v>3</v>
      </c>
      <c r="X3" s="5"/>
    </row>
    <row r="4" spans="1:60" x14ac:dyDescent="0.15">
      <c r="A4" s="2" t="s">
        <v>79</v>
      </c>
      <c r="L4" s="2" t="s">
        <v>4</v>
      </c>
      <c r="X4" s="5"/>
    </row>
    <row r="5" spans="1:60" x14ac:dyDescent="0.15">
      <c r="X5" s="5"/>
    </row>
    <row r="6" spans="1:60" x14ac:dyDescent="0.15">
      <c r="A6" s="2" t="s">
        <v>5</v>
      </c>
      <c r="L6" s="2" t="s">
        <v>5</v>
      </c>
      <c r="X6" s="5"/>
    </row>
    <row r="7" spans="1:60" x14ac:dyDescent="0.15">
      <c r="A7" s="2" t="s">
        <v>78</v>
      </c>
      <c r="H7" s="9"/>
      <c r="L7" s="2" t="str">
        <f>A7</f>
        <v>F/Y 2017/2018</v>
      </c>
      <c r="X7" s="5"/>
      <c r="AB7" s="16" t="s">
        <v>28</v>
      </c>
      <c r="AC7" s="16" t="s">
        <v>28</v>
      </c>
      <c r="AD7" s="16" t="s">
        <v>28</v>
      </c>
      <c r="AE7" s="16" t="s">
        <v>28</v>
      </c>
      <c r="AF7" s="16" t="s">
        <v>28</v>
      </c>
      <c r="AG7" s="16" t="s">
        <v>28</v>
      </c>
      <c r="AH7" s="16" t="s">
        <v>28</v>
      </c>
      <c r="AI7" s="16" t="s">
        <v>28</v>
      </c>
      <c r="AJ7" s="16" t="s">
        <v>28</v>
      </c>
      <c r="AK7" s="16" t="s">
        <v>28</v>
      </c>
      <c r="AL7" s="16" t="s">
        <v>28</v>
      </c>
      <c r="AM7" s="16" t="s">
        <v>28</v>
      </c>
    </row>
    <row r="8" spans="1:60" x14ac:dyDescent="0.15">
      <c r="A8" s="10" t="s">
        <v>173</v>
      </c>
      <c r="E8" s="85" t="s">
        <v>28</v>
      </c>
      <c r="F8" s="2" t="s">
        <v>28</v>
      </c>
      <c r="G8" s="2" t="s">
        <v>29</v>
      </c>
      <c r="H8" s="3" t="s">
        <v>212</v>
      </c>
      <c r="I8" s="2" t="s">
        <v>32</v>
      </c>
      <c r="J8" s="2" t="s">
        <v>34</v>
      </c>
      <c r="L8" s="10" t="str">
        <f>A8</f>
        <v>NOVEMBER 2017</v>
      </c>
      <c r="O8" s="2" t="s">
        <v>81</v>
      </c>
      <c r="P8" s="2" t="s">
        <v>82</v>
      </c>
      <c r="Q8" s="3" t="s">
        <v>83</v>
      </c>
      <c r="R8" s="2" t="s">
        <v>84</v>
      </c>
      <c r="S8" s="2" t="s">
        <v>85</v>
      </c>
      <c r="T8" s="2" t="s">
        <v>86</v>
      </c>
      <c r="U8" s="2" t="s">
        <v>87</v>
      </c>
      <c r="V8" s="3" t="s">
        <v>88</v>
      </c>
      <c r="W8" s="5" t="s">
        <v>89</v>
      </c>
      <c r="X8" s="5" t="s">
        <v>90</v>
      </c>
      <c r="Y8" s="5" t="s">
        <v>91</v>
      </c>
      <c r="Z8" s="5" t="s">
        <v>92</v>
      </c>
      <c r="AB8" s="2" t="s">
        <v>81</v>
      </c>
      <c r="AC8" s="2" t="s">
        <v>82</v>
      </c>
      <c r="AD8" s="3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3" t="s">
        <v>88</v>
      </c>
      <c r="AJ8" s="5" t="s">
        <v>89</v>
      </c>
      <c r="AK8" s="5" t="s">
        <v>90</v>
      </c>
      <c r="AL8" s="5" t="s">
        <v>91</v>
      </c>
      <c r="AM8" s="5" t="s">
        <v>92</v>
      </c>
    </row>
    <row r="9" spans="1:60" x14ac:dyDescent="0.15">
      <c r="B9" s="2" t="s">
        <v>6</v>
      </c>
      <c r="C9" s="2" t="s">
        <v>26</v>
      </c>
      <c r="D9" s="2" t="s">
        <v>69</v>
      </c>
      <c r="E9" s="85" t="s">
        <v>27</v>
      </c>
      <c r="F9" s="2" t="s">
        <v>71</v>
      </c>
      <c r="G9" s="2" t="s">
        <v>30</v>
      </c>
      <c r="H9" s="3" t="s">
        <v>31</v>
      </c>
      <c r="I9" s="2" t="s">
        <v>33</v>
      </c>
      <c r="J9" s="2" t="s">
        <v>35</v>
      </c>
      <c r="K9" s="2" t="s">
        <v>36</v>
      </c>
      <c r="M9" s="2" t="s">
        <v>6</v>
      </c>
      <c r="N9" s="2" t="s">
        <v>26</v>
      </c>
      <c r="O9" s="2" t="s">
        <v>40</v>
      </c>
      <c r="P9" s="2" t="s">
        <v>41</v>
      </c>
      <c r="Q9" s="3" t="s">
        <v>42</v>
      </c>
      <c r="R9" s="2" t="s">
        <v>43</v>
      </c>
      <c r="S9" s="2" t="s">
        <v>44</v>
      </c>
      <c r="T9" s="2" t="s">
        <v>45</v>
      </c>
      <c r="U9" s="2" t="s">
        <v>46</v>
      </c>
      <c r="V9" s="3" t="s">
        <v>47</v>
      </c>
      <c r="W9" s="5" t="s">
        <v>48</v>
      </c>
      <c r="X9" s="5" t="s">
        <v>49</v>
      </c>
      <c r="Y9" s="5" t="s">
        <v>50</v>
      </c>
      <c r="Z9" s="5" t="s">
        <v>51</v>
      </c>
      <c r="AA9" s="13" t="s">
        <v>35</v>
      </c>
      <c r="AB9" s="2" t="s">
        <v>40</v>
      </c>
      <c r="AC9" s="2" t="s">
        <v>41</v>
      </c>
      <c r="AD9" s="3" t="s">
        <v>42</v>
      </c>
      <c r="AE9" s="2" t="s">
        <v>43</v>
      </c>
      <c r="AF9" s="2" t="s">
        <v>44</v>
      </c>
      <c r="AG9" s="2" t="s">
        <v>45</v>
      </c>
      <c r="AH9" s="2" t="s">
        <v>46</v>
      </c>
      <c r="AI9" s="3" t="s">
        <v>47</v>
      </c>
      <c r="AJ9" s="5" t="s">
        <v>48</v>
      </c>
      <c r="AK9" s="5" t="s">
        <v>49</v>
      </c>
      <c r="AL9" s="5" t="s">
        <v>50</v>
      </c>
      <c r="AM9" s="5" t="s">
        <v>51</v>
      </c>
      <c r="AN9" s="13" t="s">
        <v>35</v>
      </c>
    </row>
    <row r="10" spans="1:60" x14ac:dyDescent="0.15">
      <c r="A10" s="2" t="s">
        <v>7</v>
      </c>
      <c r="B10" s="28" t="s">
        <v>116</v>
      </c>
      <c r="C10" s="2">
        <v>1</v>
      </c>
      <c r="D10" s="2" t="s">
        <v>73</v>
      </c>
      <c r="E10" s="85">
        <v>0</v>
      </c>
      <c r="F10" s="32">
        <v>0</v>
      </c>
      <c r="G10" s="32">
        <f t="shared" ref="G10:G41" si="0">E10-F10</f>
        <v>0</v>
      </c>
      <c r="H10" s="5">
        <v>0</v>
      </c>
      <c r="L10" s="2" t="s">
        <v>7</v>
      </c>
      <c r="M10" s="11">
        <v>1693036900</v>
      </c>
      <c r="N10" s="2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3">
        <f t="shared" ref="AA10:AA41" si="1">SUM(O10:Z10)</f>
        <v>0</v>
      </c>
      <c r="AB10" s="3">
        <v>0</v>
      </c>
    </row>
    <row r="11" spans="1:60" x14ac:dyDescent="0.15">
      <c r="A11" s="4" t="s">
        <v>67</v>
      </c>
      <c r="B11" s="29" t="s">
        <v>117</v>
      </c>
      <c r="C11" s="4">
        <v>4</v>
      </c>
      <c r="D11" s="4" t="s">
        <v>72</v>
      </c>
      <c r="E11" s="85">
        <v>0</v>
      </c>
      <c r="F11" s="32">
        <v>0</v>
      </c>
      <c r="G11" s="32">
        <f t="shared" si="0"/>
        <v>0</v>
      </c>
      <c r="H11" s="5">
        <v>0</v>
      </c>
      <c r="L11" s="2" t="s">
        <v>7</v>
      </c>
      <c r="M11" s="2">
        <v>1714036900</v>
      </c>
      <c r="N11" s="2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3">
        <f t="shared" si="1"/>
        <v>0</v>
      </c>
      <c r="AB11" s="3">
        <v>0</v>
      </c>
    </row>
    <row r="12" spans="1:60" s="8" customFormat="1" x14ac:dyDescent="0.15">
      <c r="A12" s="8" t="s">
        <v>70</v>
      </c>
      <c r="B12" s="61" t="s">
        <v>111</v>
      </c>
      <c r="C12" s="8">
        <v>1</v>
      </c>
      <c r="D12" s="61" t="s">
        <v>222</v>
      </c>
      <c r="E12" s="86">
        <v>1423</v>
      </c>
      <c r="F12" s="62">
        <v>1647</v>
      </c>
      <c r="G12" s="62">
        <f t="shared" si="0"/>
        <v>-224</v>
      </c>
      <c r="H12" s="63">
        <v>1011.32</v>
      </c>
      <c r="L12" s="8" t="str">
        <f>A12</f>
        <v>EDSN  (New School)</v>
      </c>
      <c r="M12" s="8">
        <v>1444770742</v>
      </c>
      <c r="N12" s="8">
        <v>1</v>
      </c>
      <c r="O12" s="63">
        <v>63.16</v>
      </c>
      <c r="P12" s="63">
        <v>50.76</v>
      </c>
      <c r="Q12" s="63">
        <v>87.04</v>
      </c>
      <c r="R12" s="63">
        <v>103.91</v>
      </c>
      <c r="S12" s="63">
        <v>98.17</v>
      </c>
      <c r="T12" s="63">
        <v>680.2</v>
      </c>
      <c r="U12" s="63">
        <v>923.21</v>
      </c>
      <c r="V12" s="63">
        <v>1034.67</v>
      </c>
      <c r="W12" s="63">
        <v>1011.32</v>
      </c>
      <c r="X12" s="63">
        <v>0</v>
      </c>
      <c r="Y12" s="63">
        <v>0</v>
      </c>
      <c r="Z12" s="63">
        <v>0</v>
      </c>
      <c r="AA12" s="63">
        <f t="shared" si="1"/>
        <v>4052.44</v>
      </c>
      <c r="AB12" s="83">
        <v>51</v>
      </c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</row>
    <row r="13" spans="1:60" s="8" customFormat="1" x14ac:dyDescent="0.15">
      <c r="A13" s="8" t="s">
        <v>53</v>
      </c>
      <c r="B13" s="61" t="s">
        <v>97</v>
      </c>
      <c r="C13" s="8">
        <v>2</v>
      </c>
      <c r="D13" s="61" t="s">
        <v>222</v>
      </c>
      <c r="E13" s="86">
        <v>48</v>
      </c>
      <c r="F13" s="62">
        <v>50</v>
      </c>
      <c r="G13" s="62">
        <f t="shared" si="0"/>
        <v>-2</v>
      </c>
      <c r="H13" s="63">
        <v>57.61</v>
      </c>
      <c r="L13" s="8" t="s">
        <v>8</v>
      </c>
      <c r="M13" s="8">
        <v>314038900</v>
      </c>
      <c r="N13" s="8">
        <v>2</v>
      </c>
      <c r="O13" s="63">
        <v>14.79</v>
      </c>
      <c r="P13" s="63">
        <v>14.3</v>
      </c>
      <c r="Q13" s="63">
        <v>15.78</v>
      </c>
      <c r="R13" s="63">
        <v>21.21</v>
      </c>
      <c r="S13" s="63">
        <v>18.07</v>
      </c>
      <c r="T13" s="63">
        <v>34.340000000000003</v>
      </c>
      <c r="U13" s="63">
        <v>31.62</v>
      </c>
      <c r="V13" s="63">
        <v>43.68</v>
      </c>
      <c r="W13" s="63">
        <v>57.61</v>
      </c>
      <c r="X13" s="63">
        <v>0</v>
      </c>
      <c r="Y13" s="63">
        <v>0</v>
      </c>
      <c r="Z13" s="63">
        <v>0</v>
      </c>
      <c r="AA13" s="63">
        <f t="shared" si="1"/>
        <v>251.40000000000003</v>
      </c>
      <c r="AB13" s="83">
        <v>0</v>
      </c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</row>
    <row r="14" spans="1:60" s="8" customFormat="1" x14ac:dyDescent="0.15">
      <c r="A14" s="8" t="s">
        <v>53</v>
      </c>
      <c r="B14" s="61" t="s">
        <v>98</v>
      </c>
      <c r="C14" s="8">
        <v>2</v>
      </c>
      <c r="D14" s="61" t="s">
        <v>222</v>
      </c>
      <c r="E14" s="86">
        <v>622</v>
      </c>
      <c r="F14" s="62">
        <v>610</v>
      </c>
      <c r="G14" s="62">
        <f t="shared" si="0"/>
        <v>12</v>
      </c>
      <c r="H14" s="63">
        <v>484.52</v>
      </c>
      <c r="L14" s="8" t="s">
        <v>8</v>
      </c>
      <c r="M14" s="8">
        <v>335038900</v>
      </c>
      <c r="N14" s="8">
        <v>2</v>
      </c>
      <c r="O14" s="63">
        <v>91.34</v>
      </c>
      <c r="P14" s="63">
        <v>56.4</v>
      </c>
      <c r="Q14" s="63">
        <v>78</v>
      </c>
      <c r="R14" s="63">
        <v>112.11</v>
      </c>
      <c r="S14" s="63">
        <v>182.77</v>
      </c>
      <c r="T14" s="63">
        <v>420.69</v>
      </c>
      <c r="U14" s="63">
        <v>478.24</v>
      </c>
      <c r="V14" s="63">
        <v>538.52</v>
      </c>
      <c r="W14" s="63">
        <v>484.52</v>
      </c>
      <c r="X14" s="63">
        <v>0</v>
      </c>
      <c r="Y14" s="63">
        <v>0</v>
      </c>
      <c r="Z14" s="63">
        <v>0</v>
      </c>
      <c r="AA14" s="63">
        <f t="shared" si="1"/>
        <v>2442.59</v>
      </c>
      <c r="AB14" s="83">
        <v>8</v>
      </c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</row>
    <row r="15" spans="1:60" s="8" customFormat="1" x14ac:dyDescent="0.15">
      <c r="A15" s="8" t="s">
        <v>9</v>
      </c>
      <c r="B15" s="61" t="s">
        <v>118</v>
      </c>
      <c r="C15" s="8">
        <v>4</v>
      </c>
      <c r="D15" s="61" t="s">
        <v>219</v>
      </c>
      <c r="E15" s="86">
        <v>864</v>
      </c>
      <c r="F15" s="62">
        <v>450</v>
      </c>
      <c r="G15" s="62">
        <f t="shared" si="0"/>
        <v>414</v>
      </c>
      <c r="H15" s="63">
        <v>643.66999999999996</v>
      </c>
      <c r="L15" s="8" t="s">
        <v>9</v>
      </c>
      <c r="M15" s="8">
        <v>204046000</v>
      </c>
      <c r="N15" s="8">
        <v>3</v>
      </c>
      <c r="O15" s="63">
        <v>2613.29</v>
      </c>
      <c r="P15" s="63">
        <v>39.54</v>
      </c>
      <c r="Q15" s="63">
        <v>59.43</v>
      </c>
      <c r="R15" s="63">
        <v>58.2</v>
      </c>
      <c r="S15" s="63">
        <v>84.67</v>
      </c>
      <c r="T15" s="63">
        <v>600.14</v>
      </c>
      <c r="U15" s="63">
        <v>394.17</v>
      </c>
      <c r="V15" s="63">
        <v>553.94000000000005</v>
      </c>
      <c r="W15" s="63">
        <v>643.66999999999996</v>
      </c>
      <c r="X15" s="63">
        <v>0</v>
      </c>
      <c r="Y15" s="63">
        <v>0</v>
      </c>
      <c r="Z15" s="63">
        <v>0</v>
      </c>
      <c r="AA15" s="63">
        <f t="shared" si="1"/>
        <v>5047.0499999999993</v>
      </c>
      <c r="AB15" s="83">
        <v>0</v>
      </c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</row>
    <row r="16" spans="1:60" s="8" customFormat="1" x14ac:dyDescent="0.15">
      <c r="A16" s="8" t="s">
        <v>10</v>
      </c>
      <c r="B16" s="61" t="s">
        <v>101</v>
      </c>
      <c r="C16" s="8">
        <v>4</v>
      </c>
      <c r="D16" s="61" t="s">
        <v>222</v>
      </c>
      <c r="E16" s="86">
        <v>37</v>
      </c>
      <c r="F16" s="62">
        <v>41</v>
      </c>
      <c r="G16" s="62">
        <f t="shared" si="0"/>
        <v>-4</v>
      </c>
      <c r="H16" s="63">
        <v>47.68</v>
      </c>
      <c r="L16" s="8" t="s">
        <v>10</v>
      </c>
      <c r="M16" s="8">
        <v>880042100</v>
      </c>
      <c r="N16" s="8">
        <v>4</v>
      </c>
      <c r="O16" s="63">
        <v>28.05</v>
      </c>
      <c r="P16" s="63">
        <v>24.64</v>
      </c>
      <c r="Q16" s="63">
        <v>44.36</v>
      </c>
      <c r="R16" s="63">
        <v>54.42</v>
      </c>
      <c r="S16" s="63">
        <v>45.97</v>
      </c>
      <c r="T16" s="63">
        <v>45.5</v>
      </c>
      <c r="U16" s="63">
        <v>35.26</v>
      </c>
      <c r="V16" s="63">
        <v>54.09</v>
      </c>
      <c r="W16" s="63">
        <v>47.68</v>
      </c>
      <c r="X16" s="63">
        <v>0</v>
      </c>
      <c r="Y16" s="63">
        <v>0</v>
      </c>
      <c r="Z16" s="63">
        <v>0</v>
      </c>
      <c r="AA16" s="63">
        <f t="shared" si="1"/>
        <v>379.96999999999997</v>
      </c>
      <c r="AB16" s="83">
        <v>14</v>
      </c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</row>
    <row r="17" spans="1:60" s="8" customFormat="1" x14ac:dyDescent="0.15">
      <c r="A17" s="8" t="s">
        <v>10</v>
      </c>
      <c r="B17" s="61" t="s">
        <v>102</v>
      </c>
      <c r="C17" s="8">
        <v>4</v>
      </c>
      <c r="D17" s="61" t="s">
        <v>222</v>
      </c>
      <c r="E17" s="86">
        <v>655</v>
      </c>
      <c r="F17" s="62">
        <v>4</v>
      </c>
      <c r="G17" s="62">
        <f t="shared" si="0"/>
        <v>651</v>
      </c>
      <c r="H17" s="63">
        <v>506.22</v>
      </c>
      <c r="L17" s="8" t="s">
        <v>10</v>
      </c>
      <c r="M17" s="8">
        <v>901042100</v>
      </c>
      <c r="N17" s="8">
        <v>4</v>
      </c>
      <c r="O17" s="63">
        <v>20.48</v>
      </c>
      <c r="P17" s="63">
        <v>17.16</v>
      </c>
      <c r="Q17" s="63">
        <v>24.96</v>
      </c>
      <c r="R17" s="63">
        <v>32.67</v>
      </c>
      <c r="S17" s="63">
        <v>91.87</v>
      </c>
      <c r="T17" s="63">
        <v>342.02</v>
      </c>
      <c r="U17" s="63">
        <v>148.22999999999999</v>
      </c>
      <c r="V17" s="63">
        <v>490.86</v>
      </c>
      <c r="W17" s="63">
        <v>506.22</v>
      </c>
      <c r="X17" s="63">
        <v>0</v>
      </c>
      <c r="Y17" s="63">
        <v>0</v>
      </c>
      <c r="Z17" s="63">
        <v>0</v>
      </c>
      <c r="AA17" s="63">
        <f t="shared" si="1"/>
        <v>1674.47</v>
      </c>
      <c r="AB17" s="83">
        <v>6</v>
      </c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</row>
    <row r="18" spans="1:60" s="8" customFormat="1" x14ac:dyDescent="0.15">
      <c r="A18" s="8" t="s">
        <v>58</v>
      </c>
      <c r="B18" s="61" t="s">
        <v>112</v>
      </c>
      <c r="C18" s="8">
        <v>16</v>
      </c>
      <c r="D18" s="61" t="s">
        <v>222</v>
      </c>
      <c r="E18" s="86">
        <v>347</v>
      </c>
      <c r="F18" s="62">
        <v>327</v>
      </c>
      <c r="G18" s="62">
        <f t="shared" si="0"/>
        <v>20</v>
      </c>
      <c r="H18" s="63">
        <v>334.03</v>
      </c>
      <c r="L18" s="8" t="s">
        <v>11</v>
      </c>
      <c r="M18" s="8">
        <v>1532983611</v>
      </c>
      <c r="N18" s="8">
        <v>16</v>
      </c>
      <c r="O18" s="63">
        <v>35.01</v>
      </c>
      <c r="P18" s="63">
        <v>34.229999999999997</v>
      </c>
      <c r="Q18" s="63">
        <v>71.13</v>
      </c>
      <c r="R18" s="63">
        <v>75.680000000000007</v>
      </c>
      <c r="S18" s="63">
        <v>90.16</v>
      </c>
      <c r="T18" s="63">
        <v>228.2</v>
      </c>
      <c r="U18" s="63">
        <v>261.26</v>
      </c>
      <c r="V18" s="63">
        <v>378.07</v>
      </c>
      <c r="W18" s="63">
        <v>334.03</v>
      </c>
      <c r="X18" s="63">
        <v>0</v>
      </c>
      <c r="Y18" s="63">
        <v>0</v>
      </c>
      <c r="Z18" s="63">
        <v>0</v>
      </c>
      <c r="AA18" s="63">
        <f t="shared" si="1"/>
        <v>1507.77</v>
      </c>
      <c r="AB18" s="83">
        <v>17</v>
      </c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</row>
    <row r="19" spans="1:60" s="8" customFormat="1" x14ac:dyDescent="0.15">
      <c r="A19" s="8" t="s">
        <v>56</v>
      </c>
      <c r="B19" s="61" t="s">
        <v>113</v>
      </c>
      <c r="C19" s="8">
        <v>6</v>
      </c>
      <c r="D19" s="61" t="s">
        <v>222</v>
      </c>
      <c r="E19" s="86">
        <v>1481</v>
      </c>
      <c r="F19" s="62">
        <v>1113</v>
      </c>
      <c r="G19" s="62">
        <f t="shared" si="0"/>
        <v>368</v>
      </c>
      <c r="H19" s="63">
        <v>1049.47</v>
      </c>
      <c r="L19" s="8" t="s">
        <v>12</v>
      </c>
      <c r="M19" s="8">
        <v>1635048500</v>
      </c>
      <c r="N19" s="8">
        <v>6</v>
      </c>
      <c r="O19" s="63">
        <v>35.61</v>
      </c>
      <c r="P19" s="63">
        <v>65.7</v>
      </c>
      <c r="Q19" s="63">
        <v>60.04</v>
      </c>
      <c r="R19" s="63">
        <v>71.510000000000005</v>
      </c>
      <c r="S19" s="63">
        <v>126.47</v>
      </c>
      <c r="T19" s="63">
        <v>515.9</v>
      </c>
      <c r="U19" s="63">
        <v>668.95</v>
      </c>
      <c r="V19" s="63">
        <v>862.28</v>
      </c>
      <c r="W19" s="63">
        <v>1049.47</v>
      </c>
      <c r="X19" s="63">
        <v>0</v>
      </c>
      <c r="Y19" s="63">
        <v>0</v>
      </c>
      <c r="Z19" s="63">
        <v>0</v>
      </c>
      <c r="AA19" s="63">
        <f t="shared" si="1"/>
        <v>3455.9300000000003</v>
      </c>
      <c r="AB19" s="83">
        <v>21</v>
      </c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</row>
    <row r="20" spans="1:60" s="8" customFormat="1" x14ac:dyDescent="0.15">
      <c r="A20" s="8" t="s">
        <v>216</v>
      </c>
      <c r="B20" s="61" t="s">
        <v>214</v>
      </c>
      <c r="C20" s="8">
        <v>7</v>
      </c>
      <c r="D20" s="8" t="s">
        <v>204</v>
      </c>
      <c r="E20" s="86">
        <v>93</v>
      </c>
      <c r="F20" s="62">
        <v>32</v>
      </c>
      <c r="G20" s="62">
        <f t="shared" si="0"/>
        <v>61</v>
      </c>
      <c r="H20" s="63">
        <f>153.41+102.59</f>
        <v>256</v>
      </c>
      <c r="L20" s="8" t="s">
        <v>13</v>
      </c>
      <c r="M20" s="8">
        <v>1914036400</v>
      </c>
      <c r="N20" s="8">
        <v>7</v>
      </c>
      <c r="O20" s="63">
        <v>52.95</v>
      </c>
      <c r="P20" s="63">
        <v>15.23</v>
      </c>
      <c r="Q20" s="63">
        <v>14.79</v>
      </c>
      <c r="R20" s="63">
        <v>30.1</v>
      </c>
      <c r="S20" s="63">
        <v>1.48</v>
      </c>
      <c r="T20" s="63">
        <v>23.03</v>
      </c>
      <c r="U20" s="63">
        <v>153.41</v>
      </c>
      <c r="V20" s="63">
        <v>60.08</v>
      </c>
      <c r="W20" s="63">
        <v>256</v>
      </c>
      <c r="X20" s="63">
        <v>0</v>
      </c>
      <c r="Y20" s="63">
        <v>0</v>
      </c>
      <c r="Z20" s="63">
        <v>0</v>
      </c>
      <c r="AA20" s="63">
        <f>SUM(O20:Z20)</f>
        <v>607.06999999999994</v>
      </c>
      <c r="AB20" s="83">
        <v>39</v>
      </c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</row>
    <row r="21" spans="1:60" s="8" customFormat="1" x14ac:dyDescent="0.15">
      <c r="A21" s="8" t="s">
        <v>217</v>
      </c>
      <c r="B21" s="61" t="s">
        <v>215</v>
      </c>
      <c r="C21" s="8">
        <v>7</v>
      </c>
      <c r="D21" s="8" t="s">
        <v>213</v>
      </c>
      <c r="E21" s="86">
        <v>808</v>
      </c>
      <c r="F21" s="62">
        <v>559</v>
      </c>
      <c r="G21" s="62">
        <f t="shared" si="0"/>
        <v>249</v>
      </c>
      <c r="H21" s="63">
        <v>624.36</v>
      </c>
      <c r="L21" s="8" t="s">
        <v>13</v>
      </c>
      <c r="M21" s="8">
        <v>1893036400</v>
      </c>
      <c r="N21" s="8">
        <v>7</v>
      </c>
      <c r="O21" s="63">
        <v>34.85</v>
      </c>
      <c r="P21" s="63">
        <v>26.47</v>
      </c>
      <c r="Q21" s="63">
        <v>59.3</v>
      </c>
      <c r="R21" s="63">
        <v>63.94</v>
      </c>
      <c r="S21" s="63">
        <v>77.510000000000005</v>
      </c>
      <c r="T21" s="63">
        <v>135.82</v>
      </c>
      <c r="U21" s="63">
        <v>423.94</v>
      </c>
      <c r="V21" s="63">
        <v>235.49</v>
      </c>
      <c r="W21" s="63">
        <v>624.36</v>
      </c>
      <c r="X21" s="63">
        <v>0</v>
      </c>
      <c r="Y21" s="63">
        <v>0</v>
      </c>
      <c r="Z21" s="63">
        <v>0</v>
      </c>
      <c r="AA21" s="63">
        <f t="shared" si="1"/>
        <v>1681.6799999999998</v>
      </c>
      <c r="AB21" s="83">
        <v>20</v>
      </c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</row>
    <row r="22" spans="1:60" s="8" customFormat="1" x14ac:dyDescent="0.15">
      <c r="A22" s="8" t="s">
        <v>61</v>
      </c>
      <c r="B22" s="61" t="s">
        <v>121</v>
      </c>
      <c r="C22" s="8">
        <v>6</v>
      </c>
      <c r="D22" s="61" t="s">
        <v>221</v>
      </c>
      <c r="E22" s="86">
        <v>460</v>
      </c>
      <c r="F22" s="62">
        <v>438</v>
      </c>
      <c r="G22" s="62">
        <f t="shared" si="0"/>
        <v>22</v>
      </c>
      <c r="H22" s="63">
        <v>373.76</v>
      </c>
      <c r="L22" s="8" t="s">
        <v>14</v>
      </c>
      <c r="M22" s="8">
        <v>705035367</v>
      </c>
      <c r="N22" s="8">
        <v>6</v>
      </c>
      <c r="O22" s="63">
        <v>312.86</v>
      </c>
      <c r="P22" s="63">
        <v>18.05</v>
      </c>
      <c r="Q22" s="63">
        <v>36.86</v>
      </c>
      <c r="R22" s="63">
        <v>52.75</v>
      </c>
      <c r="S22" s="63">
        <v>127.88</v>
      </c>
      <c r="T22" s="63">
        <v>319.22000000000003</v>
      </c>
      <c r="U22" s="63">
        <v>368</v>
      </c>
      <c r="V22" s="63">
        <v>589.96</v>
      </c>
      <c r="W22" s="63">
        <v>373.76</v>
      </c>
      <c r="X22" s="63">
        <v>0</v>
      </c>
      <c r="Y22" s="63">
        <v>0</v>
      </c>
      <c r="Z22" s="63">
        <v>0</v>
      </c>
      <c r="AA22" s="63">
        <f>SUM(O22:Z22)</f>
        <v>2199.34</v>
      </c>
      <c r="AB22" s="62">
        <v>270</v>
      </c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</row>
    <row r="23" spans="1:60" s="8" customFormat="1" x14ac:dyDescent="0.15">
      <c r="A23" s="8" t="s">
        <v>64</v>
      </c>
      <c r="B23" s="61" t="s">
        <v>122</v>
      </c>
      <c r="C23" s="8">
        <v>5</v>
      </c>
      <c r="D23" s="8" t="s">
        <v>220</v>
      </c>
      <c r="E23" s="86">
        <v>463</v>
      </c>
      <c r="F23" s="62">
        <v>477</v>
      </c>
      <c r="G23" s="62">
        <f t="shared" si="0"/>
        <v>-14</v>
      </c>
      <c r="H23" s="63">
        <v>379.1</v>
      </c>
      <c r="L23" s="8" t="s">
        <v>15</v>
      </c>
      <c r="M23" s="8">
        <v>183046700</v>
      </c>
      <c r="N23" s="8">
        <v>5</v>
      </c>
      <c r="O23" s="63">
        <v>-368.81</v>
      </c>
      <c r="P23" s="63">
        <f>384.97-368.81</f>
        <v>16.160000000000025</v>
      </c>
      <c r="Q23" s="63">
        <v>33.42</v>
      </c>
      <c r="R23" s="63">
        <v>27.94</v>
      </c>
      <c r="S23" s="63">
        <v>54.47</v>
      </c>
      <c r="T23" s="63">
        <v>235.04</v>
      </c>
      <c r="U23" s="63">
        <v>263.2</v>
      </c>
      <c r="V23" s="63">
        <v>409.1</v>
      </c>
      <c r="W23" s="63">
        <v>379.1</v>
      </c>
      <c r="X23" s="63">
        <v>0</v>
      </c>
      <c r="Y23" s="63">
        <v>0</v>
      </c>
      <c r="Z23" s="63">
        <v>0</v>
      </c>
      <c r="AA23" s="63">
        <f t="shared" si="1"/>
        <v>1049.6199999999999</v>
      </c>
      <c r="AB23" s="83">
        <v>0</v>
      </c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</row>
    <row r="24" spans="1:60" s="8" customFormat="1" x14ac:dyDescent="0.15">
      <c r="A24" s="8" t="s">
        <v>16</v>
      </c>
      <c r="B24" s="61" t="s">
        <v>106</v>
      </c>
      <c r="C24" s="8">
        <v>19</v>
      </c>
      <c r="D24" s="61" t="s">
        <v>222</v>
      </c>
      <c r="E24" s="86">
        <v>442</v>
      </c>
      <c r="F24" s="62">
        <v>188</v>
      </c>
      <c r="G24" s="62">
        <f t="shared" si="0"/>
        <v>254</v>
      </c>
      <c r="H24" s="63">
        <v>366.13</v>
      </c>
      <c r="L24" s="8" t="s">
        <v>16</v>
      </c>
      <c r="M24" s="8">
        <v>1169047000</v>
      </c>
      <c r="N24" s="8">
        <v>19</v>
      </c>
      <c r="O24" s="63">
        <v>46.39</v>
      </c>
      <c r="P24" s="63">
        <v>36.4</v>
      </c>
      <c r="Q24" s="63">
        <v>36.71</v>
      </c>
      <c r="R24" s="63">
        <f>51.6+49.43</f>
        <v>101.03</v>
      </c>
      <c r="S24" s="63">
        <v>86.46</v>
      </c>
      <c r="T24" s="63">
        <v>232.57</v>
      </c>
      <c r="U24" s="63">
        <v>281.43</v>
      </c>
      <c r="V24" s="63">
        <v>306.55</v>
      </c>
      <c r="W24" s="63">
        <v>366.13</v>
      </c>
      <c r="X24" s="63">
        <v>0</v>
      </c>
      <c r="Y24" s="63">
        <v>0</v>
      </c>
      <c r="Z24" s="63">
        <v>0</v>
      </c>
      <c r="AA24" s="63">
        <f t="shared" si="1"/>
        <v>1493.67</v>
      </c>
      <c r="AB24" s="83">
        <v>33</v>
      </c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</row>
    <row r="25" spans="1:60" s="8" customFormat="1" x14ac:dyDescent="0.15">
      <c r="A25" s="8" t="s">
        <v>60</v>
      </c>
      <c r="B25" s="61" t="s">
        <v>94</v>
      </c>
      <c r="C25" s="8">
        <v>10</v>
      </c>
      <c r="D25" s="61" t="s">
        <v>95</v>
      </c>
      <c r="E25" s="86"/>
      <c r="F25" s="62"/>
      <c r="G25" s="62">
        <f t="shared" si="0"/>
        <v>0</v>
      </c>
      <c r="H25" s="63"/>
      <c r="L25" s="8" t="s">
        <v>17</v>
      </c>
      <c r="M25" s="8">
        <v>120046700</v>
      </c>
      <c r="N25" s="8">
        <v>10</v>
      </c>
      <c r="O25" s="63">
        <v>13.45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f t="shared" si="1"/>
        <v>13.45</v>
      </c>
      <c r="AB25" s="83">
        <v>9</v>
      </c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</row>
    <row r="26" spans="1:60" s="8" customFormat="1" x14ac:dyDescent="0.15">
      <c r="A26" s="8" t="s">
        <v>60</v>
      </c>
      <c r="B26" s="61" t="s">
        <v>124</v>
      </c>
      <c r="C26" s="8">
        <v>10</v>
      </c>
      <c r="D26" s="61" t="s">
        <v>222</v>
      </c>
      <c r="E26" s="86">
        <v>5707</v>
      </c>
      <c r="F26" s="62">
        <v>5143</v>
      </c>
      <c r="G26" s="62">
        <f t="shared" si="0"/>
        <v>564</v>
      </c>
      <c r="H26" s="63">
        <v>3576.41</v>
      </c>
      <c r="L26" s="8" t="s">
        <v>17</v>
      </c>
      <c r="M26" s="8">
        <v>162046700</v>
      </c>
      <c r="N26" s="8">
        <v>10</v>
      </c>
      <c r="O26" s="63">
        <v>727.48</v>
      </c>
      <c r="P26" s="63">
        <v>758.01</v>
      </c>
      <c r="Q26" s="63">
        <v>1232.7</v>
      </c>
      <c r="R26" s="63">
        <v>2192.33</v>
      </c>
      <c r="S26" s="63">
        <v>3090.71</v>
      </c>
      <c r="T26" s="63">
        <v>4463.1099999999997</v>
      </c>
      <c r="U26" s="63">
        <v>3486.16</v>
      </c>
      <c r="V26" s="63">
        <v>4665.04</v>
      </c>
      <c r="W26" s="63">
        <v>3576.41</v>
      </c>
      <c r="X26" s="63">
        <v>0</v>
      </c>
      <c r="Y26" s="63">
        <v>0</v>
      </c>
      <c r="Z26" s="63">
        <v>0</v>
      </c>
      <c r="AA26" s="63">
        <f t="shared" si="1"/>
        <v>24191.95</v>
      </c>
      <c r="AB26" s="83">
        <v>2362</v>
      </c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</row>
    <row r="27" spans="1:60" s="8" customFormat="1" x14ac:dyDescent="0.15">
      <c r="A27" s="8" t="s">
        <v>66</v>
      </c>
      <c r="B27" s="61" t="s">
        <v>104</v>
      </c>
      <c r="C27" s="8">
        <v>11</v>
      </c>
      <c r="D27" s="61" t="s">
        <v>222</v>
      </c>
      <c r="E27" s="86">
        <v>1374</v>
      </c>
      <c r="F27" s="62">
        <v>1086</v>
      </c>
      <c r="G27" s="62">
        <f t="shared" si="0"/>
        <v>288</v>
      </c>
      <c r="H27" s="63">
        <v>979.11</v>
      </c>
      <c r="L27" s="8" t="s">
        <v>18</v>
      </c>
      <c r="M27" s="8">
        <v>1067037000</v>
      </c>
      <c r="N27" s="8">
        <v>11</v>
      </c>
      <c r="O27" s="63">
        <v>181.02</v>
      </c>
      <c r="P27" s="63">
        <v>144.22</v>
      </c>
      <c r="Q27" s="63">
        <v>71.11</v>
      </c>
      <c r="R27" s="63">
        <v>77.86</v>
      </c>
      <c r="S27" s="63">
        <v>163.87</v>
      </c>
      <c r="T27" s="63">
        <v>527.66999999999996</v>
      </c>
      <c r="U27" s="63">
        <v>567.64</v>
      </c>
      <c r="V27" s="63">
        <v>864.38</v>
      </c>
      <c r="W27" s="63">
        <v>979.11</v>
      </c>
      <c r="X27" s="63">
        <v>0</v>
      </c>
      <c r="Y27" s="63">
        <v>0</v>
      </c>
      <c r="Z27" s="63">
        <v>0</v>
      </c>
      <c r="AA27" s="63">
        <f t="shared" si="1"/>
        <v>3576.88</v>
      </c>
      <c r="AB27" s="83">
        <v>175</v>
      </c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</row>
    <row r="28" spans="1:60" s="8" customFormat="1" x14ac:dyDescent="0.15">
      <c r="A28" s="8" t="s">
        <v>18</v>
      </c>
      <c r="B28" s="61" t="s">
        <v>110</v>
      </c>
      <c r="C28" s="8">
        <v>11</v>
      </c>
      <c r="D28" s="61" t="s">
        <v>224</v>
      </c>
      <c r="E28" s="86">
        <v>1000</v>
      </c>
      <c r="F28" s="62">
        <v>656</v>
      </c>
      <c r="G28" s="62">
        <f t="shared" si="0"/>
        <v>344</v>
      </c>
      <c r="H28" s="63">
        <v>743.16</v>
      </c>
      <c r="L28" s="8" t="s">
        <v>18</v>
      </c>
      <c r="M28" s="8">
        <v>1383048200</v>
      </c>
      <c r="N28" s="8">
        <v>11</v>
      </c>
      <c r="O28" s="63">
        <v>54.54</v>
      </c>
      <c r="P28" s="63">
        <v>15.23</v>
      </c>
      <c r="Q28" s="63">
        <v>23.1</v>
      </c>
      <c r="R28" s="63">
        <v>17.010000000000002</v>
      </c>
      <c r="S28" s="63">
        <v>56.29</v>
      </c>
      <c r="T28" s="63">
        <v>453.64</v>
      </c>
      <c r="U28" s="63">
        <v>448.23</v>
      </c>
      <c r="V28" s="63">
        <v>679.12</v>
      </c>
      <c r="W28" s="63">
        <v>743.16</v>
      </c>
      <c r="X28" s="63">
        <v>0</v>
      </c>
      <c r="Y28" s="63">
        <v>0</v>
      </c>
      <c r="Z28" s="63">
        <v>0</v>
      </c>
      <c r="AA28" s="63">
        <f>SUM(O28:Z28)</f>
        <v>2490.3199999999997</v>
      </c>
      <c r="AB28" s="83">
        <v>41</v>
      </c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</row>
    <row r="29" spans="1:60" s="8" customFormat="1" x14ac:dyDescent="0.15">
      <c r="A29" s="8" t="s">
        <v>0</v>
      </c>
      <c r="B29" s="61" t="s">
        <v>100</v>
      </c>
      <c r="C29" s="8">
        <v>12</v>
      </c>
      <c r="D29" s="61" t="s">
        <v>222</v>
      </c>
      <c r="E29" s="86">
        <v>1497</v>
      </c>
      <c r="F29" s="62">
        <v>1582</v>
      </c>
      <c r="G29" s="62">
        <f t="shared" si="0"/>
        <v>-85</v>
      </c>
      <c r="H29" s="63">
        <v>1060.01</v>
      </c>
      <c r="L29" s="8" t="s">
        <v>19</v>
      </c>
      <c r="M29" s="8">
        <v>866038000</v>
      </c>
      <c r="N29" s="8">
        <v>12</v>
      </c>
      <c r="O29" s="63">
        <v>154.31</v>
      </c>
      <c r="P29" s="63">
        <v>142.5</v>
      </c>
      <c r="Q29" s="63">
        <v>172.52</v>
      </c>
      <c r="R29" s="63">
        <v>273.33</v>
      </c>
      <c r="S29" s="63">
        <v>552.5</v>
      </c>
      <c r="T29" s="63">
        <v>1064.5999999999999</v>
      </c>
      <c r="U29" s="63">
        <v>825.8</v>
      </c>
      <c r="V29" s="63">
        <v>1050.0899999999999</v>
      </c>
      <c r="W29" s="63">
        <v>1060.01</v>
      </c>
      <c r="X29" s="63">
        <v>0</v>
      </c>
      <c r="Y29" s="63">
        <v>0</v>
      </c>
      <c r="Z29" s="63">
        <v>0</v>
      </c>
      <c r="AA29" s="63">
        <f t="shared" si="1"/>
        <v>5295.6600000000008</v>
      </c>
      <c r="AB29" s="83">
        <v>146</v>
      </c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</row>
    <row r="30" spans="1:60" s="8" customFormat="1" x14ac:dyDescent="0.15">
      <c r="A30" s="8" t="s">
        <v>19</v>
      </c>
      <c r="B30" s="61" t="s">
        <v>103</v>
      </c>
      <c r="C30" s="8">
        <v>12</v>
      </c>
      <c r="D30" s="61" t="s">
        <v>222</v>
      </c>
      <c r="E30" s="86">
        <v>465</v>
      </c>
      <c r="F30" s="62">
        <v>310</v>
      </c>
      <c r="G30" s="62">
        <f t="shared" si="0"/>
        <v>155</v>
      </c>
      <c r="H30" s="63">
        <v>381.25</v>
      </c>
      <c r="I30" s="62"/>
      <c r="J30" s="62"/>
      <c r="L30" s="8" t="s">
        <v>19</v>
      </c>
      <c r="M30" s="8">
        <v>1055038000</v>
      </c>
      <c r="N30" s="8">
        <v>12</v>
      </c>
      <c r="O30" s="63">
        <v>61.62</v>
      </c>
      <c r="P30" s="63">
        <v>51.77</v>
      </c>
      <c r="Q30" s="63">
        <v>53.76</v>
      </c>
      <c r="R30" s="63">
        <v>80.69</v>
      </c>
      <c r="S30" s="63">
        <v>76.98</v>
      </c>
      <c r="T30" s="63">
        <v>202.16</v>
      </c>
      <c r="U30" s="63">
        <v>244.07</v>
      </c>
      <c r="V30" s="63">
        <v>315.66000000000003</v>
      </c>
      <c r="W30" s="63">
        <v>381.25</v>
      </c>
      <c r="X30" s="63">
        <v>0</v>
      </c>
      <c r="Y30" s="63">
        <v>0</v>
      </c>
      <c r="Z30" s="63">
        <v>0</v>
      </c>
      <c r="AA30" s="63">
        <f t="shared" si="1"/>
        <v>1467.96</v>
      </c>
      <c r="AB30" s="83">
        <v>49</v>
      </c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</row>
    <row r="31" spans="1:60" s="8" customFormat="1" x14ac:dyDescent="0.15">
      <c r="A31" s="8" t="s">
        <v>59</v>
      </c>
      <c r="B31" s="61" t="s">
        <v>105</v>
      </c>
      <c r="C31" s="8">
        <v>12</v>
      </c>
      <c r="D31" s="61" t="s">
        <v>222</v>
      </c>
      <c r="E31" s="86">
        <v>1662</v>
      </c>
      <c r="F31" s="62">
        <v>2032</v>
      </c>
      <c r="G31" s="62">
        <f t="shared" si="0"/>
        <v>-370</v>
      </c>
      <c r="H31" s="63">
        <v>1168.51</v>
      </c>
      <c r="L31" s="8" t="s">
        <v>19</v>
      </c>
      <c r="M31" s="8">
        <v>1076038000</v>
      </c>
      <c r="N31" s="8">
        <v>12</v>
      </c>
      <c r="O31" s="63">
        <v>759.95</v>
      </c>
      <c r="P31" s="63">
        <v>621.58000000000004</v>
      </c>
      <c r="Q31" s="63">
        <v>569.08000000000004</v>
      </c>
      <c r="R31" s="63">
        <v>1133.8900000000001</v>
      </c>
      <c r="S31" s="63">
        <v>1013.45</v>
      </c>
      <c r="T31" s="63">
        <v>1405.55</v>
      </c>
      <c r="U31" s="63">
        <v>1239.44</v>
      </c>
      <c r="V31" s="63">
        <v>1571.49</v>
      </c>
      <c r="W31" s="63">
        <v>1168.51</v>
      </c>
      <c r="X31" s="63">
        <v>0</v>
      </c>
      <c r="Y31" s="63">
        <v>0</v>
      </c>
      <c r="Z31" s="63">
        <v>0</v>
      </c>
      <c r="AA31" s="63">
        <f t="shared" si="1"/>
        <v>9482.94</v>
      </c>
      <c r="AB31" s="83">
        <v>958</v>
      </c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</row>
    <row r="32" spans="1:60" s="8" customFormat="1" x14ac:dyDescent="0.15">
      <c r="A32" s="8" t="s">
        <v>55</v>
      </c>
      <c r="B32" s="61" t="s">
        <v>115</v>
      </c>
      <c r="C32" s="8">
        <v>14</v>
      </c>
      <c r="D32" s="61" t="s">
        <v>222</v>
      </c>
      <c r="E32" s="86">
        <v>728</v>
      </c>
      <c r="F32" s="62">
        <v>766</v>
      </c>
      <c r="G32" s="62">
        <f t="shared" si="0"/>
        <v>-38</v>
      </c>
      <c r="H32" s="63">
        <v>554.23</v>
      </c>
      <c r="L32" s="8" t="s">
        <v>20</v>
      </c>
      <c r="M32" s="8">
        <v>2015041200</v>
      </c>
      <c r="N32" s="8">
        <v>14</v>
      </c>
      <c r="O32" s="63">
        <v>26.67</v>
      </c>
      <c r="P32" s="63">
        <v>20.85</v>
      </c>
      <c r="Q32" s="63">
        <v>14.79</v>
      </c>
      <c r="R32" s="63">
        <v>19.899999999999999</v>
      </c>
      <c r="S32" s="63">
        <v>169.27</v>
      </c>
      <c r="T32" s="63">
        <v>411.03</v>
      </c>
      <c r="U32" s="63">
        <v>350.14</v>
      </c>
      <c r="V32" s="63">
        <v>615.6</v>
      </c>
      <c r="W32" s="63">
        <v>554.23</v>
      </c>
      <c r="X32" s="63">
        <v>0</v>
      </c>
      <c r="Y32" s="63">
        <v>0</v>
      </c>
      <c r="Z32" s="63">
        <v>0</v>
      </c>
      <c r="AA32" s="63">
        <f t="shared" si="1"/>
        <v>2182.48</v>
      </c>
      <c r="AB32" s="83">
        <v>11</v>
      </c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</row>
    <row r="33" spans="1:60" s="8" customFormat="1" x14ac:dyDescent="0.15">
      <c r="A33" s="8" t="s">
        <v>65</v>
      </c>
      <c r="B33" s="61" t="s">
        <v>107</v>
      </c>
      <c r="C33" s="8">
        <v>15</v>
      </c>
      <c r="D33" s="61" t="s">
        <v>222</v>
      </c>
      <c r="E33" s="86">
        <v>10226</v>
      </c>
      <c r="F33" s="62">
        <v>9225</v>
      </c>
      <c r="G33" s="62">
        <f t="shared" si="0"/>
        <v>1001</v>
      </c>
      <c r="H33" s="63">
        <v>5807.66</v>
      </c>
      <c r="J33" s="87"/>
      <c r="L33" s="8" t="s">
        <v>21</v>
      </c>
      <c r="M33" s="8">
        <v>1187031200</v>
      </c>
      <c r="N33" s="8">
        <v>15</v>
      </c>
      <c r="O33" s="63">
        <v>1659.9</v>
      </c>
      <c r="P33" s="63">
        <v>1915.47</v>
      </c>
      <c r="Q33" s="63">
        <v>1422.07</v>
      </c>
      <c r="R33" s="63">
        <v>2851.37</v>
      </c>
      <c r="S33" s="63">
        <v>3655.61</v>
      </c>
      <c r="T33" s="63">
        <v>4463.42</v>
      </c>
      <c r="U33" s="63">
        <v>4578.88</v>
      </c>
      <c r="V33" s="63">
        <v>6032.94</v>
      </c>
      <c r="W33" s="63">
        <v>5807.66</v>
      </c>
      <c r="X33" s="63">
        <v>0</v>
      </c>
      <c r="Y33" s="63">
        <v>0</v>
      </c>
      <c r="Z33" s="63">
        <v>0</v>
      </c>
      <c r="AA33" s="63">
        <f t="shared" si="1"/>
        <v>32387.32</v>
      </c>
      <c r="AB33" s="83">
        <v>2243</v>
      </c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</row>
    <row r="34" spans="1:60" s="8" customFormat="1" x14ac:dyDescent="0.15">
      <c r="A34" s="8" t="s">
        <v>68</v>
      </c>
      <c r="B34" s="61" t="s">
        <v>123</v>
      </c>
      <c r="C34" s="8">
        <v>70</v>
      </c>
      <c r="D34" s="61"/>
      <c r="E34" s="86"/>
      <c r="F34" s="62"/>
      <c r="G34" s="62">
        <f t="shared" si="0"/>
        <v>0</v>
      </c>
      <c r="H34" s="63"/>
      <c r="L34" s="8" t="s">
        <v>24</v>
      </c>
      <c r="M34" s="8">
        <v>1197038000</v>
      </c>
      <c r="N34" s="8">
        <v>70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0</v>
      </c>
      <c r="U34" s="63">
        <v>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f>SUM(O34:Z34)</f>
        <v>0</v>
      </c>
      <c r="AB34" s="83">
        <v>0</v>
      </c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</row>
    <row r="35" spans="1:60" s="8" customFormat="1" x14ac:dyDescent="0.15">
      <c r="A35" s="8" t="s">
        <v>22</v>
      </c>
      <c r="B35" s="61" t="s">
        <v>96</v>
      </c>
      <c r="C35" s="8">
        <v>60</v>
      </c>
      <c r="D35" s="61" t="s">
        <v>222</v>
      </c>
      <c r="E35" s="86">
        <v>128</v>
      </c>
      <c r="F35" s="62">
        <v>6</v>
      </c>
      <c r="G35" s="62">
        <f t="shared" si="0"/>
        <v>122</v>
      </c>
      <c r="H35" s="63">
        <v>129.77000000000001</v>
      </c>
      <c r="J35" s="88">
        <f>SUM(H10:H35)</f>
        <v>20533.98</v>
      </c>
      <c r="K35" s="8" t="s">
        <v>37</v>
      </c>
      <c r="L35" s="8" t="s">
        <v>22</v>
      </c>
      <c r="M35" s="8">
        <v>207046800</v>
      </c>
      <c r="N35" s="8">
        <v>60</v>
      </c>
      <c r="O35" s="63">
        <v>17.62</v>
      </c>
      <c r="P35" s="63">
        <v>19.04</v>
      </c>
      <c r="Q35" s="63">
        <v>15.71</v>
      </c>
      <c r="R35" s="63">
        <v>18.16</v>
      </c>
      <c r="S35" s="63">
        <v>16.27</v>
      </c>
      <c r="T35" s="63">
        <v>32.479999999999997</v>
      </c>
      <c r="U35" s="63">
        <v>27.96</v>
      </c>
      <c r="V35" s="63">
        <v>66.37</v>
      </c>
      <c r="W35" s="63">
        <v>129.77000000000001</v>
      </c>
      <c r="X35" s="63">
        <v>0</v>
      </c>
      <c r="Y35" s="63">
        <v>0</v>
      </c>
      <c r="Z35" s="63">
        <v>0</v>
      </c>
      <c r="AA35" s="63">
        <f t="shared" si="1"/>
        <v>343.38</v>
      </c>
      <c r="AB35" s="83">
        <v>3</v>
      </c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</row>
    <row r="36" spans="1:60" s="8" customFormat="1" x14ac:dyDescent="0.15">
      <c r="A36" s="8" t="s">
        <v>57</v>
      </c>
      <c r="B36" s="61" t="s">
        <v>114</v>
      </c>
      <c r="C36" s="8">
        <v>58</v>
      </c>
      <c r="D36" s="61" t="s">
        <v>209</v>
      </c>
      <c r="E36" s="86">
        <v>11</v>
      </c>
      <c r="F36" s="62">
        <v>11</v>
      </c>
      <c r="G36" s="62">
        <f t="shared" si="0"/>
        <v>0</v>
      </c>
      <c r="H36" s="63">
        <v>24.23</v>
      </c>
      <c r="J36" s="89">
        <f>SUM(H36:H36)</f>
        <v>24.23</v>
      </c>
      <c r="K36" s="8" t="s">
        <v>74</v>
      </c>
      <c r="L36" s="8" t="s">
        <v>23</v>
      </c>
      <c r="M36" s="8">
        <v>1671034200</v>
      </c>
      <c r="N36" s="8">
        <v>58</v>
      </c>
      <c r="O36" s="63">
        <v>18.59</v>
      </c>
      <c r="P36" s="63">
        <v>16.170000000000002</v>
      </c>
      <c r="Q36" s="63">
        <v>20.420000000000002</v>
      </c>
      <c r="R36" s="63">
        <v>25</v>
      </c>
      <c r="S36" s="63">
        <v>20.78</v>
      </c>
      <c r="T36" s="63">
        <v>23.16</v>
      </c>
      <c r="U36" s="63">
        <v>22.5</v>
      </c>
      <c r="V36" s="63">
        <v>24.78</v>
      </c>
      <c r="W36" s="63">
        <v>24.23</v>
      </c>
      <c r="X36" s="63">
        <v>0</v>
      </c>
      <c r="Y36" s="63">
        <v>0</v>
      </c>
      <c r="Z36" s="63">
        <v>0</v>
      </c>
      <c r="AA36" s="63">
        <f t="shared" si="1"/>
        <v>195.63</v>
      </c>
      <c r="AB36" s="83">
        <v>4</v>
      </c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</row>
    <row r="37" spans="1:60" s="8" customFormat="1" x14ac:dyDescent="0.15">
      <c r="A37" s="8" t="s">
        <v>63</v>
      </c>
      <c r="B37" s="61" t="s">
        <v>108</v>
      </c>
      <c r="C37" s="8">
        <v>70</v>
      </c>
      <c r="D37" s="61" t="s">
        <v>222</v>
      </c>
      <c r="E37" s="86">
        <v>318</v>
      </c>
      <c r="F37" s="62">
        <v>288</v>
      </c>
      <c r="G37" s="62">
        <f t="shared" si="0"/>
        <v>30</v>
      </c>
      <c r="H37" s="63">
        <v>284.57</v>
      </c>
      <c r="L37" s="8" t="s">
        <v>24</v>
      </c>
      <c r="M37" s="8">
        <v>1218038000</v>
      </c>
      <c r="N37" s="8">
        <v>70</v>
      </c>
      <c r="O37" s="63">
        <v>19.57</v>
      </c>
      <c r="P37" s="63">
        <v>18.05</v>
      </c>
      <c r="Q37" s="63">
        <v>19.420000000000002</v>
      </c>
      <c r="R37" s="63">
        <v>21.72</v>
      </c>
      <c r="S37" s="63">
        <v>39.26</v>
      </c>
      <c r="T37" s="63">
        <v>275.75</v>
      </c>
      <c r="U37" s="63">
        <v>284.10000000000002</v>
      </c>
      <c r="V37" s="63">
        <v>324.07</v>
      </c>
      <c r="W37" s="63">
        <v>284.57</v>
      </c>
      <c r="X37" s="63">
        <v>0</v>
      </c>
      <c r="Y37" s="63">
        <v>0</v>
      </c>
      <c r="Z37" s="63">
        <v>0</v>
      </c>
      <c r="AA37" s="63">
        <f t="shared" si="1"/>
        <v>1286.51</v>
      </c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</row>
    <row r="38" spans="1:60" s="8" customFormat="1" x14ac:dyDescent="0.15">
      <c r="A38" s="8" t="s">
        <v>24</v>
      </c>
      <c r="B38" s="61" t="s">
        <v>99</v>
      </c>
      <c r="C38" s="8">
        <v>70</v>
      </c>
      <c r="D38" s="61" t="s">
        <v>223</v>
      </c>
      <c r="E38" s="86">
        <v>128</v>
      </c>
      <c r="F38" s="62">
        <v>90</v>
      </c>
      <c r="G38" s="62">
        <f>E38-F38</f>
        <v>38</v>
      </c>
      <c r="H38" s="63">
        <v>144.78</v>
      </c>
      <c r="I38" s="62"/>
      <c r="L38" s="8" t="s">
        <v>24</v>
      </c>
      <c r="M38" s="8">
        <v>777037900</v>
      </c>
      <c r="N38" s="8">
        <v>70</v>
      </c>
      <c r="O38" s="63">
        <v>42.31</v>
      </c>
      <c r="P38" s="63">
        <v>44.59</v>
      </c>
      <c r="Q38" s="63">
        <v>40.130000000000003</v>
      </c>
      <c r="R38" s="63">
        <v>41.7</v>
      </c>
      <c r="S38" s="63">
        <v>45.63</v>
      </c>
      <c r="T38" s="63">
        <v>91.74</v>
      </c>
      <c r="U38" s="63">
        <v>96.51</v>
      </c>
      <c r="V38" s="63">
        <v>81.069999999999993</v>
      </c>
      <c r="W38" s="63">
        <v>144.78</v>
      </c>
      <c r="X38" s="63">
        <v>0</v>
      </c>
      <c r="Y38" s="63">
        <v>0</v>
      </c>
      <c r="Z38" s="63">
        <v>0</v>
      </c>
      <c r="AA38" s="63">
        <f>SUM(O38:Z38)</f>
        <v>628.46</v>
      </c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</row>
    <row r="39" spans="1:60" s="8" customFormat="1" x14ac:dyDescent="0.15">
      <c r="A39" s="8" t="s">
        <v>39</v>
      </c>
      <c r="B39" s="61" t="s">
        <v>125</v>
      </c>
      <c r="C39" s="8">
        <v>70</v>
      </c>
      <c r="D39" s="61" t="s">
        <v>218</v>
      </c>
      <c r="E39" s="86">
        <v>415</v>
      </c>
      <c r="F39" s="62">
        <v>386</v>
      </c>
      <c r="G39" s="62">
        <f>E39-F39</f>
        <v>29</v>
      </c>
      <c r="H39" s="63">
        <v>352.18</v>
      </c>
      <c r="L39" s="8" t="s">
        <v>39</v>
      </c>
      <c r="M39" s="8">
        <v>1176038000</v>
      </c>
      <c r="N39" s="8">
        <v>70</v>
      </c>
      <c r="O39" s="63">
        <v>33.07</v>
      </c>
      <c r="P39" s="63">
        <v>30.18</v>
      </c>
      <c r="Q39" s="63">
        <v>30.49</v>
      </c>
      <c r="R39" s="63">
        <v>29.71</v>
      </c>
      <c r="S39" s="63">
        <v>61.29</v>
      </c>
      <c r="T39" s="63">
        <v>142.82</v>
      </c>
      <c r="U39" s="63">
        <v>256.57</v>
      </c>
      <c r="V39" s="63">
        <v>316.97000000000003</v>
      </c>
      <c r="W39" s="63">
        <v>352.18</v>
      </c>
      <c r="X39" s="63">
        <v>0</v>
      </c>
      <c r="Y39" s="63">
        <v>0</v>
      </c>
      <c r="Z39" s="63">
        <v>0</v>
      </c>
      <c r="AA39" s="63">
        <f>SUM(O39:Z39)</f>
        <v>1253.28</v>
      </c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</row>
    <row r="40" spans="1:60" s="8" customFormat="1" x14ac:dyDescent="0.15">
      <c r="A40" s="8" t="s">
        <v>54</v>
      </c>
      <c r="B40" s="61" t="s">
        <v>109</v>
      </c>
      <c r="C40" s="8">
        <v>70</v>
      </c>
      <c r="D40" s="61" t="s">
        <v>222</v>
      </c>
      <c r="E40" s="86">
        <v>112</v>
      </c>
      <c r="F40" s="62">
        <v>177</v>
      </c>
      <c r="G40" s="62">
        <f t="shared" si="0"/>
        <v>-65</v>
      </c>
      <c r="H40" s="63">
        <v>115.36</v>
      </c>
      <c r="J40" s="89">
        <f>SUM(H37:H41)</f>
        <v>984.8</v>
      </c>
      <c r="K40" s="8" t="s">
        <v>52</v>
      </c>
      <c r="L40" s="8" t="s">
        <v>25</v>
      </c>
      <c r="M40" s="8">
        <v>1286038000</v>
      </c>
      <c r="N40" s="8">
        <v>70</v>
      </c>
      <c r="O40" s="63">
        <v>41.55</v>
      </c>
      <c r="P40" s="63">
        <v>39.61</v>
      </c>
      <c r="Q40" s="63">
        <v>39.840000000000003</v>
      </c>
      <c r="R40" s="63">
        <v>41.66</v>
      </c>
      <c r="S40" s="63">
        <v>74</v>
      </c>
      <c r="T40" s="63">
        <v>115.3</v>
      </c>
      <c r="U40" s="63">
        <v>119.99</v>
      </c>
      <c r="V40" s="63">
        <v>131.59</v>
      </c>
      <c r="W40" s="63">
        <v>115.36</v>
      </c>
      <c r="X40" s="63">
        <v>0</v>
      </c>
      <c r="Y40" s="63">
        <v>0</v>
      </c>
      <c r="Z40" s="63">
        <v>0</v>
      </c>
      <c r="AA40" s="63">
        <f t="shared" si="1"/>
        <v>718.9</v>
      </c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</row>
    <row r="41" spans="1:60" s="8" customFormat="1" x14ac:dyDescent="0.15">
      <c r="A41" s="8" t="s">
        <v>197</v>
      </c>
      <c r="B41" s="61" t="s">
        <v>196</v>
      </c>
      <c r="C41" s="8">
        <v>70</v>
      </c>
      <c r="D41" s="61" t="s">
        <v>198</v>
      </c>
      <c r="E41" s="86">
        <v>0</v>
      </c>
      <c r="F41" s="62">
        <v>0</v>
      </c>
      <c r="G41" s="62">
        <f t="shared" si="0"/>
        <v>0</v>
      </c>
      <c r="H41" s="63">
        <v>87.91</v>
      </c>
      <c r="J41" s="89"/>
      <c r="L41" s="8" t="str">
        <f>A41</f>
        <v>SUNSET PK CHURCH</v>
      </c>
      <c r="M41" s="8">
        <v>1551048500</v>
      </c>
      <c r="O41" s="63"/>
      <c r="P41" s="63"/>
      <c r="Q41" s="63"/>
      <c r="R41" s="63"/>
      <c r="S41" s="63"/>
      <c r="T41" s="63"/>
      <c r="U41" s="63"/>
      <c r="V41" s="63">
        <v>213.23</v>
      </c>
      <c r="W41" s="63">
        <v>87.91</v>
      </c>
      <c r="X41" s="63"/>
      <c r="Y41" s="63"/>
      <c r="Z41" s="63"/>
      <c r="AA41" s="63">
        <f t="shared" si="1"/>
        <v>301.14</v>
      </c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</row>
    <row r="42" spans="1:60" s="19" customFormat="1" ht="14" thickBot="1" x14ac:dyDescent="0.2">
      <c r="B42" s="28"/>
      <c r="E42" s="85">
        <f>SUM(E10:E41)</f>
        <v>31514</v>
      </c>
      <c r="F42" s="43">
        <f>SUM(F10:F41)</f>
        <v>27694</v>
      </c>
      <c r="G42" s="43">
        <f>SUM(G10:G41)</f>
        <v>3820</v>
      </c>
      <c r="H42" s="41">
        <f>SUM(H10:H41)</f>
        <v>21543.01</v>
      </c>
      <c r="I42" s="19">
        <f>SUM(I10:I40)</f>
        <v>0</v>
      </c>
      <c r="J42" s="44">
        <f>SUM(J35:J41)</f>
        <v>21543.01</v>
      </c>
      <c r="O42" s="41">
        <f>SUM(O10:O41)</f>
        <v>6791.62</v>
      </c>
      <c r="P42" s="41">
        <f t="shared" ref="P42:AB42" si="2">SUM(P10:P41)</f>
        <v>4252.3100000000004</v>
      </c>
      <c r="Q42" s="41">
        <f t="shared" si="2"/>
        <v>4346.96</v>
      </c>
      <c r="R42" s="41">
        <f t="shared" si="2"/>
        <v>7629.8</v>
      </c>
      <c r="S42" s="41">
        <f t="shared" si="2"/>
        <v>10121.86</v>
      </c>
      <c r="T42" s="41">
        <f t="shared" si="2"/>
        <v>17485.099999999999</v>
      </c>
      <c r="U42" s="41">
        <f t="shared" si="2"/>
        <v>16978.909999999996</v>
      </c>
      <c r="V42" s="41">
        <f>SUM(V10:V41)</f>
        <v>22509.69</v>
      </c>
      <c r="W42" s="41">
        <f>SUM(W10:W41)</f>
        <v>21543.01</v>
      </c>
      <c r="X42" s="41">
        <f t="shared" si="2"/>
        <v>0</v>
      </c>
      <c r="Y42" s="41">
        <f t="shared" si="2"/>
        <v>0</v>
      </c>
      <c r="Z42" s="41">
        <f t="shared" si="2"/>
        <v>0</v>
      </c>
      <c r="AA42" s="41">
        <f t="shared" si="2"/>
        <v>111659.26</v>
      </c>
      <c r="AB42" s="55">
        <f t="shared" si="2"/>
        <v>6480</v>
      </c>
      <c r="AC42" s="42">
        <f t="shared" ref="AC42:AN42" si="3">SUM(AC10:AC40)</f>
        <v>0</v>
      </c>
      <c r="AD42" s="42">
        <f t="shared" si="3"/>
        <v>0</v>
      </c>
      <c r="AE42" s="42">
        <f t="shared" si="3"/>
        <v>0</v>
      </c>
      <c r="AF42" s="42">
        <f t="shared" si="3"/>
        <v>0</v>
      </c>
      <c r="AG42" s="42">
        <f t="shared" si="3"/>
        <v>0</v>
      </c>
      <c r="AH42" s="42">
        <f t="shared" si="3"/>
        <v>0</v>
      </c>
      <c r="AI42" s="42">
        <f t="shared" si="3"/>
        <v>0</v>
      </c>
      <c r="AJ42" s="42">
        <f t="shared" si="3"/>
        <v>0</v>
      </c>
      <c r="AK42" s="42">
        <f t="shared" si="3"/>
        <v>0</v>
      </c>
      <c r="AL42" s="42">
        <f t="shared" si="3"/>
        <v>0</v>
      </c>
      <c r="AM42" s="42">
        <f t="shared" si="3"/>
        <v>0</v>
      </c>
      <c r="AN42" s="42">
        <f t="shared" si="3"/>
        <v>0</v>
      </c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</row>
    <row r="43" spans="1:60" ht="14" thickTop="1" x14ac:dyDescent="0.15">
      <c r="F43" s="3"/>
      <c r="G43" s="3"/>
      <c r="H43" s="5"/>
      <c r="I43" s="12"/>
      <c r="J43" s="12"/>
      <c r="L43" s="2" t="s">
        <v>62</v>
      </c>
      <c r="O43" s="6"/>
      <c r="R43" s="1"/>
      <c r="W43" s="20"/>
      <c r="Y43" s="3"/>
      <c r="Z43" s="3"/>
      <c r="AA43" s="21">
        <f>R43+W43</f>
        <v>0</v>
      </c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</row>
    <row r="44" spans="1:60" x14ac:dyDescent="0.15">
      <c r="A44" s="7"/>
      <c r="B44" s="7"/>
      <c r="F44" s="3"/>
      <c r="G44" s="3"/>
      <c r="J44" s="14"/>
      <c r="R44" s="6"/>
      <c r="S44" s="14"/>
      <c r="AA44" s="13">
        <f>SUM(AA42:AA43)</f>
        <v>111659.26</v>
      </c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</row>
    <row r="45" spans="1:60" x14ac:dyDescent="0.15">
      <c r="A45" s="7"/>
      <c r="B45" s="7"/>
      <c r="F45" s="3"/>
      <c r="G45" s="3"/>
      <c r="J45" s="14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</row>
    <row r="46" spans="1:60" x14ac:dyDescent="0.15">
      <c r="A46" s="7"/>
      <c r="F46" s="3"/>
      <c r="G46" s="3"/>
      <c r="J46" s="14"/>
      <c r="S46" s="15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</row>
    <row r="47" spans="1:60" x14ac:dyDescent="0.15">
      <c r="F47" s="3"/>
      <c r="G47" s="3"/>
      <c r="V47" s="39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</row>
    <row r="48" spans="1:60" x14ac:dyDescent="0.15">
      <c r="F48" s="3"/>
      <c r="G48" s="3"/>
      <c r="V48" s="40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</row>
    <row r="49" spans="1:60" x14ac:dyDescent="0.15">
      <c r="F49" s="3"/>
      <c r="G49" s="3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</row>
    <row r="50" spans="1:60" x14ac:dyDescent="0.15">
      <c r="F50" s="3"/>
      <c r="G50" s="3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</row>
    <row r="51" spans="1:60" x14ac:dyDescent="0.15">
      <c r="B51" s="7"/>
      <c r="C51" s="7"/>
      <c r="D51" s="7"/>
      <c r="F51" s="3"/>
      <c r="G51" s="3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</row>
    <row r="52" spans="1:60" x14ac:dyDescent="0.15">
      <c r="A52" s="7"/>
      <c r="B52" s="7"/>
      <c r="C52" s="7"/>
      <c r="D52" s="7"/>
      <c r="F52" s="3"/>
      <c r="G52" s="3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</row>
    <row r="53" spans="1:60" x14ac:dyDescent="0.15">
      <c r="A53" s="7"/>
      <c r="B53" s="7"/>
      <c r="C53" s="7"/>
      <c r="D53" s="7"/>
      <c r="F53" s="3"/>
      <c r="G53" s="3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</row>
    <row r="54" spans="1:60" x14ac:dyDescent="0.15">
      <c r="A54" s="7"/>
      <c r="F54" s="3"/>
      <c r="G54" s="3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</row>
    <row r="55" spans="1:60" x14ac:dyDescent="0.15">
      <c r="A55" s="7"/>
      <c r="F55" s="3"/>
      <c r="G55" s="3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</row>
    <row r="56" spans="1:60" x14ac:dyDescent="0.15">
      <c r="F56" s="3"/>
      <c r="G56" s="3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</row>
    <row r="57" spans="1:60" x14ac:dyDescent="0.15">
      <c r="F57" s="3"/>
      <c r="G57" s="3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</row>
    <row r="58" spans="1:60" x14ac:dyDescent="0.15">
      <c r="F58" s="3"/>
      <c r="G58" s="3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</row>
    <row r="59" spans="1:60" x14ac:dyDescent="0.15">
      <c r="F59" s="3"/>
      <c r="G59" s="3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</row>
    <row r="60" spans="1:60" x14ac:dyDescent="0.15">
      <c r="F60" s="3"/>
      <c r="G60" s="3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</row>
    <row r="61" spans="1:60" x14ac:dyDescent="0.15">
      <c r="F61" s="3"/>
      <c r="G61" s="3"/>
    </row>
    <row r="62" spans="1:60" x14ac:dyDescent="0.15">
      <c r="F62" s="3"/>
      <c r="G62" s="3"/>
    </row>
  </sheetData>
  <printOptions horizontalCentered="1"/>
  <pageMargins left="0.25" right="0.25" top="0.5" bottom="0.5" header="0.5" footer="0.5"/>
  <pageSetup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H62"/>
  <sheetViews>
    <sheetView workbookViewId="0">
      <pane xSplit="5" topLeftCell="H1" activePane="topRight" state="frozen"/>
      <selection pane="topRight" activeCell="I45" sqref="I45"/>
    </sheetView>
  </sheetViews>
  <sheetFormatPr baseColWidth="10" defaultColWidth="9.1640625" defaultRowHeight="13" x14ac:dyDescent="0.15"/>
  <cols>
    <col min="1" max="1" width="25.6640625" style="2" bestFit="1" customWidth="1"/>
    <col min="2" max="2" width="15.5" style="2" customWidth="1"/>
    <col min="3" max="3" width="5.1640625" style="2" customWidth="1"/>
    <col min="4" max="4" width="17.33203125" style="2" bestFit="1" customWidth="1"/>
    <col min="5" max="5" width="10.33203125" style="16" bestFit="1" customWidth="1"/>
    <col min="6" max="6" width="10.5" style="2" customWidth="1"/>
    <col min="7" max="7" width="11.33203125" style="2" customWidth="1"/>
    <col min="8" max="8" width="11" style="3" customWidth="1"/>
    <col min="9" max="9" width="9.1640625" style="2"/>
    <col min="10" max="10" width="10.33203125" style="2" bestFit="1" customWidth="1"/>
    <col min="11" max="11" width="35.5" style="2" customWidth="1"/>
    <col min="12" max="12" width="18.83203125" style="2" customWidth="1"/>
    <col min="13" max="13" width="13.5" style="2" customWidth="1"/>
    <col min="14" max="14" width="5.1640625" style="2" customWidth="1"/>
    <col min="15" max="15" width="9.1640625" style="2"/>
    <col min="16" max="16" width="10" style="2" customWidth="1"/>
    <col min="17" max="17" width="10" style="3" customWidth="1"/>
    <col min="18" max="18" width="11.6640625" style="2" customWidth="1"/>
    <col min="19" max="19" width="12" style="2" customWidth="1"/>
    <col min="20" max="21" width="12.33203125" style="2" customWidth="1"/>
    <col min="22" max="22" width="12.33203125" style="3" customWidth="1"/>
    <col min="23" max="23" width="12.33203125" style="5" customWidth="1"/>
    <col min="24" max="24" width="12.33203125" style="3" customWidth="1"/>
    <col min="25" max="26" width="12.33203125" style="5" customWidth="1"/>
    <col min="27" max="27" width="13.83203125" style="3" customWidth="1"/>
    <col min="28" max="28" width="10.33203125" style="2" bestFit="1" customWidth="1"/>
    <col min="29" max="29" width="9.1640625" style="2"/>
    <col min="30" max="30" width="10.33203125" style="2" bestFit="1" customWidth="1"/>
    <col min="31" max="16384" width="9.1640625" style="2"/>
  </cols>
  <sheetData>
    <row r="1" spans="1:60" x14ac:dyDescent="0.15">
      <c r="A1" s="2" t="s">
        <v>1</v>
      </c>
      <c r="L1" s="2" t="s">
        <v>1</v>
      </c>
      <c r="X1" s="5"/>
    </row>
    <row r="2" spans="1:60" x14ac:dyDescent="0.15">
      <c r="A2" s="2" t="s">
        <v>2</v>
      </c>
      <c r="D2" s="8"/>
      <c r="E2" s="17"/>
      <c r="L2" s="2" t="s">
        <v>2</v>
      </c>
      <c r="X2" s="5"/>
    </row>
    <row r="3" spans="1:60" x14ac:dyDescent="0.15">
      <c r="A3" s="2" t="s">
        <v>3</v>
      </c>
      <c r="L3" s="2" t="s">
        <v>3</v>
      </c>
      <c r="X3" s="5"/>
    </row>
    <row r="4" spans="1:60" x14ac:dyDescent="0.15">
      <c r="A4" s="2" t="s">
        <v>79</v>
      </c>
      <c r="L4" s="2" t="s">
        <v>4</v>
      </c>
      <c r="X4" s="5"/>
    </row>
    <row r="5" spans="1:60" x14ac:dyDescent="0.15">
      <c r="X5" s="5"/>
    </row>
    <row r="6" spans="1:60" x14ac:dyDescent="0.15">
      <c r="A6" s="2" t="s">
        <v>5</v>
      </c>
      <c r="L6" s="2" t="s">
        <v>5</v>
      </c>
      <c r="X6" s="5"/>
    </row>
    <row r="7" spans="1:60" x14ac:dyDescent="0.15">
      <c r="A7" s="2" t="s">
        <v>78</v>
      </c>
      <c r="H7" s="9"/>
      <c r="L7" s="2" t="str">
        <f>A7</f>
        <v>F/Y 2017/2018</v>
      </c>
      <c r="X7" s="5"/>
      <c r="AB7" s="16" t="s">
        <v>28</v>
      </c>
      <c r="AC7" s="16" t="s">
        <v>28</v>
      </c>
      <c r="AD7" s="16" t="s">
        <v>28</v>
      </c>
      <c r="AE7" s="16" t="s">
        <v>28</v>
      </c>
      <c r="AF7" s="16" t="s">
        <v>28</v>
      </c>
      <c r="AG7" s="16" t="s">
        <v>28</v>
      </c>
      <c r="AH7" s="16" t="s">
        <v>28</v>
      </c>
      <c r="AI7" s="16" t="s">
        <v>28</v>
      </c>
      <c r="AJ7" s="16" t="s">
        <v>28</v>
      </c>
      <c r="AK7" s="16" t="s">
        <v>28</v>
      </c>
      <c r="AL7" s="16" t="s">
        <v>28</v>
      </c>
      <c r="AM7" s="16" t="s">
        <v>28</v>
      </c>
    </row>
    <row r="8" spans="1:60" x14ac:dyDescent="0.15">
      <c r="A8" s="10" t="s">
        <v>173</v>
      </c>
      <c r="E8" s="16" t="s">
        <v>28</v>
      </c>
      <c r="F8" s="2" t="s">
        <v>28</v>
      </c>
      <c r="G8" s="2" t="s">
        <v>29</v>
      </c>
      <c r="H8" s="3" t="s">
        <v>203</v>
      </c>
      <c r="I8" s="2" t="s">
        <v>32</v>
      </c>
      <c r="J8" s="2" t="s">
        <v>34</v>
      </c>
      <c r="L8" s="10" t="str">
        <f>A8</f>
        <v>NOVEMBER 2017</v>
      </c>
      <c r="O8" s="2" t="s">
        <v>81</v>
      </c>
      <c r="P8" s="2" t="s">
        <v>82</v>
      </c>
      <c r="Q8" s="3" t="s">
        <v>83</v>
      </c>
      <c r="R8" s="2" t="s">
        <v>84</v>
      </c>
      <c r="S8" s="2" t="s">
        <v>85</v>
      </c>
      <c r="T8" s="2" t="s">
        <v>86</v>
      </c>
      <c r="U8" s="2" t="s">
        <v>87</v>
      </c>
      <c r="V8" s="3" t="s">
        <v>88</v>
      </c>
      <c r="W8" s="5" t="s">
        <v>89</v>
      </c>
      <c r="X8" s="5" t="s">
        <v>90</v>
      </c>
      <c r="Y8" s="5" t="s">
        <v>91</v>
      </c>
      <c r="Z8" s="5" t="s">
        <v>92</v>
      </c>
      <c r="AB8" s="2" t="s">
        <v>81</v>
      </c>
      <c r="AC8" s="2" t="s">
        <v>82</v>
      </c>
      <c r="AD8" s="3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3" t="s">
        <v>88</v>
      </c>
      <c r="AJ8" s="5" t="s">
        <v>89</v>
      </c>
      <c r="AK8" s="5" t="s">
        <v>90</v>
      </c>
      <c r="AL8" s="5" t="s">
        <v>91</v>
      </c>
      <c r="AM8" s="5" t="s">
        <v>92</v>
      </c>
    </row>
    <row r="9" spans="1:60" x14ac:dyDescent="0.15">
      <c r="B9" s="2" t="s">
        <v>6</v>
      </c>
      <c r="C9" s="2" t="s">
        <v>26</v>
      </c>
      <c r="D9" s="2" t="s">
        <v>69</v>
      </c>
      <c r="E9" s="16" t="s">
        <v>27</v>
      </c>
      <c r="F9" s="2" t="s">
        <v>71</v>
      </c>
      <c r="G9" s="2" t="s">
        <v>30</v>
      </c>
      <c r="H9" s="3" t="s">
        <v>31</v>
      </c>
      <c r="I9" s="2" t="s">
        <v>33</v>
      </c>
      <c r="J9" s="2" t="s">
        <v>35</v>
      </c>
      <c r="K9" s="2" t="s">
        <v>36</v>
      </c>
      <c r="M9" s="2" t="s">
        <v>6</v>
      </c>
      <c r="N9" s="2" t="s">
        <v>26</v>
      </c>
      <c r="O9" s="2" t="s">
        <v>40</v>
      </c>
      <c r="P9" s="2" t="s">
        <v>41</v>
      </c>
      <c r="Q9" s="3" t="s">
        <v>42</v>
      </c>
      <c r="R9" s="2" t="s">
        <v>43</v>
      </c>
      <c r="S9" s="2" t="s">
        <v>44</v>
      </c>
      <c r="T9" s="2" t="s">
        <v>45</v>
      </c>
      <c r="U9" s="2" t="s">
        <v>46</v>
      </c>
      <c r="V9" s="3" t="s">
        <v>47</v>
      </c>
      <c r="W9" s="5" t="s">
        <v>48</v>
      </c>
      <c r="X9" s="5" t="s">
        <v>49</v>
      </c>
      <c r="Y9" s="5" t="s">
        <v>50</v>
      </c>
      <c r="Z9" s="5" t="s">
        <v>51</v>
      </c>
      <c r="AA9" s="13" t="s">
        <v>35</v>
      </c>
      <c r="AB9" s="2" t="s">
        <v>40</v>
      </c>
      <c r="AC9" s="2" t="s">
        <v>41</v>
      </c>
      <c r="AD9" s="3" t="s">
        <v>42</v>
      </c>
      <c r="AE9" s="2" t="s">
        <v>43</v>
      </c>
      <c r="AF9" s="2" t="s">
        <v>44</v>
      </c>
      <c r="AG9" s="2" t="s">
        <v>45</v>
      </c>
      <c r="AH9" s="2" t="s">
        <v>46</v>
      </c>
      <c r="AI9" s="3" t="s">
        <v>47</v>
      </c>
      <c r="AJ9" s="5" t="s">
        <v>48</v>
      </c>
      <c r="AK9" s="5" t="s">
        <v>49</v>
      </c>
      <c r="AL9" s="5" t="s">
        <v>50</v>
      </c>
      <c r="AM9" s="5" t="s">
        <v>51</v>
      </c>
      <c r="AN9" s="13" t="s">
        <v>35</v>
      </c>
    </row>
    <row r="10" spans="1:60" x14ac:dyDescent="0.15">
      <c r="A10" s="2" t="s">
        <v>7</v>
      </c>
      <c r="B10" s="28" t="s">
        <v>116</v>
      </c>
      <c r="C10" s="2">
        <v>1</v>
      </c>
      <c r="D10" s="2" t="s">
        <v>73</v>
      </c>
      <c r="E10" s="32">
        <v>0</v>
      </c>
      <c r="F10" s="32">
        <v>0</v>
      </c>
      <c r="G10" s="32">
        <f t="shared" ref="G10:G41" si="0">E10-F10</f>
        <v>0</v>
      </c>
      <c r="H10" s="5">
        <v>0</v>
      </c>
      <c r="L10" s="2" t="s">
        <v>7</v>
      </c>
      <c r="M10" s="11">
        <v>1693036900</v>
      </c>
      <c r="N10" s="2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3">
        <f t="shared" ref="AA10:AA41" si="1">SUM(O10:Z10)</f>
        <v>0</v>
      </c>
      <c r="AB10" s="3">
        <v>0</v>
      </c>
    </row>
    <row r="11" spans="1:60" x14ac:dyDescent="0.15">
      <c r="A11" s="4" t="s">
        <v>67</v>
      </c>
      <c r="B11" s="29" t="s">
        <v>117</v>
      </c>
      <c r="C11" s="4">
        <v>4</v>
      </c>
      <c r="D11" s="4" t="s">
        <v>72</v>
      </c>
      <c r="E11" s="32">
        <v>0</v>
      </c>
      <c r="F11" s="32">
        <v>0</v>
      </c>
      <c r="G11" s="32">
        <f t="shared" si="0"/>
        <v>0</v>
      </c>
      <c r="H11" s="5">
        <v>0</v>
      </c>
      <c r="L11" s="2" t="s">
        <v>7</v>
      </c>
      <c r="M11" s="2">
        <v>1714036900</v>
      </c>
      <c r="N11" s="2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3">
        <f t="shared" si="1"/>
        <v>0</v>
      </c>
      <c r="AB11" s="3">
        <v>0</v>
      </c>
    </row>
    <row r="12" spans="1:60" s="22" customFormat="1" x14ac:dyDescent="0.15">
      <c r="A12" s="22" t="s">
        <v>70</v>
      </c>
      <c r="B12" s="45" t="s">
        <v>111</v>
      </c>
      <c r="C12" s="22">
        <v>1</v>
      </c>
      <c r="D12" s="46" t="s">
        <v>209</v>
      </c>
      <c r="E12" s="47">
        <v>1366</v>
      </c>
      <c r="F12" s="47">
        <v>2047</v>
      </c>
      <c r="G12" s="47">
        <f t="shared" si="0"/>
        <v>-681</v>
      </c>
      <c r="H12" s="18">
        <v>1034.67</v>
      </c>
      <c r="L12" s="22" t="str">
        <f>A12</f>
        <v>EDSN  (New School)</v>
      </c>
      <c r="M12" s="48">
        <v>1444770742</v>
      </c>
      <c r="N12" s="22">
        <v>1</v>
      </c>
      <c r="O12" s="18">
        <v>63.16</v>
      </c>
      <c r="P12" s="18">
        <v>50.76</v>
      </c>
      <c r="Q12" s="18">
        <v>87.04</v>
      </c>
      <c r="R12" s="18">
        <v>103.91</v>
      </c>
      <c r="S12" s="18">
        <v>98.17</v>
      </c>
      <c r="T12" s="18">
        <v>680.2</v>
      </c>
      <c r="U12" s="18">
        <v>923.21</v>
      </c>
      <c r="V12" s="18">
        <v>1034.67</v>
      </c>
      <c r="W12" s="18">
        <v>0</v>
      </c>
      <c r="X12" s="18">
        <v>0</v>
      </c>
      <c r="Y12" s="18">
        <v>0</v>
      </c>
      <c r="Z12" s="18">
        <v>0</v>
      </c>
      <c r="AA12" s="23">
        <f t="shared" si="1"/>
        <v>3041.12</v>
      </c>
      <c r="AB12" s="49">
        <v>51</v>
      </c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</row>
    <row r="13" spans="1:60" s="22" customFormat="1" x14ac:dyDescent="0.15">
      <c r="A13" s="22" t="s">
        <v>53</v>
      </c>
      <c r="B13" s="45" t="s">
        <v>97</v>
      </c>
      <c r="C13" s="22">
        <v>2</v>
      </c>
      <c r="D13" s="46" t="s">
        <v>209</v>
      </c>
      <c r="E13" s="47">
        <v>29</v>
      </c>
      <c r="F13" s="47">
        <v>84</v>
      </c>
      <c r="G13" s="47">
        <f t="shared" si="0"/>
        <v>-55</v>
      </c>
      <c r="H13" s="18">
        <v>43.68</v>
      </c>
      <c r="L13" s="22" t="s">
        <v>8</v>
      </c>
      <c r="M13" s="22">
        <v>314038900</v>
      </c>
      <c r="N13" s="22">
        <v>2</v>
      </c>
      <c r="O13" s="18">
        <v>14.79</v>
      </c>
      <c r="P13" s="18">
        <v>14.3</v>
      </c>
      <c r="Q13" s="18">
        <v>15.78</v>
      </c>
      <c r="R13" s="18">
        <v>21.21</v>
      </c>
      <c r="S13" s="18">
        <v>18.07</v>
      </c>
      <c r="T13" s="18">
        <v>34.340000000000003</v>
      </c>
      <c r="U13" s="18">
        <v>31.62</v>
      </c>
      <c r="V13" s="18">
        <v>43.68</v>
      </c>
      <c r="W13" s="18">
        <v>0</v>
      </c>
      <c r="X13" s="18">
        <v>0</v>
      </c>
      <c r="Y13" s="18">
        <v>0</v>
      </c>
      <c r="Z13" s="18">
        <v>0</v>
      </c>
      <c r="AA13" s="23">
        <f t="shared" si="1"/>
        <v>193.79000000000002</v>
      </c>
      <c r="AB13" s="49">
        <v>0</v>
      </c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</row>
    <row r="14" spans="1:60" s="22" customFormat="1" x14ac:dyDescent="0.15">
      <c r="A14" s="22" t="s">
        <v>53</v>
      </c>
      <c r="B14" s="45" t="s">
        <v>98</v>
      </c>
      <c r="C14" s="22">
        <v>2</v>
      </c>
      <c r="D14" s="46" t="s">
        <v>209</v>
      </c>
      <c r="E14" s="47">
        <v>658</v>
      </c>
      <c r="F14" s="47">
        <v>1063</v>
      </c>
      <c r="G14" s="47">
        <f t="shared" si="0"/>
        <v>-405</v>
      </c>
      <c r="H14" s="18">
        <v>538.52</v>
      </c>
      <c r="L14" s="22" t="s">
        <v>8</v>
      </c>
      <c r="M14" s="22">
        <v>335038900</v>
      </c>
      <c r="N14" s="22">
        <v>2</v>
      </c>
      <c r="O14" s="18">
        <v>91.34</v>
      </c>
      <c r="P14" s="18">
        <v>56.4</v>
      </c>
      <c r="Q14" s="18">
        <v>78</v>
      </c>
      <c r="R14" s="18">
        <v>112.11</v>
      </c>
      <c r="S14" s="18">
        <v>182.77</v>
      </c>
      <c r="T14" s="18">
        <v>420.69</v>
      </c>
      <c r="U14" s="18">
        <v>478.24</v>
      </c>
      <c r="V14" s="18">
        <v>538.52</v>
      </c>
      <c r="W14" s="18">
        <v>0</v>
      </c>
      <c r="X14" s="18">
        <v>0</v>
      </c>
      <c r="Y14" s="18">
        <v>0</v>
      </c>
      <c r="Z14" s="18">
        <v>0</v>
      </c>
      <c r="AA14" s="23">
        <f t="shared" si="1"/>
        <v>1958.07</v>
      </c>
      <c r="AB14" s="49">
        <v>8</v>
      </c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</row>
    <row r="15" spans="1:60" x14ac:dyDescent="0.15">
      <c r="A15" s="2" t="s">
        <v>9</v>
      </c>
      <c r="B15" s="28" t="s">
        <v>118</v>
      </c>
      <c r="C15" s="2">
        <v>4</v>
      </c>
      <c r="D15" s="27" t="s">
        <v>206</v>
      </c>
      <c r="E15" s="32">
        <v>680</v>
      </c>
      <c r="F15" s="32">
        <v>1150</v>
      </c>
      <c r="G15" s="32">
        <f t="shared" si="0"/>
        <v>-470</v>
      </c>
      <c r="H15" s="5">
        <v>553.94000000000005</v>
      </c>
      <c r="L15" s="2" t="s">
        <v>9</v>
      </c>
      <c r="M15" s="2">
        <v>204046000</v>
      </c>
      <c r="N15" s="2">
        <v>3</v>
      </c>
      <c r="O15" s="5">
        <v>2613.29</v>
      </c>
      <c r="P15" s="5">
        <v>39.54</v>
      </c>
      <c r="Q15" s="5">
        <v>59.43</v>
      </c>
      <c r="R15" s="5">
        <v>58.2</v>
      </c>
      <c r="S15" s="5">
        <v>84.67</v>
      </c>
      <c r="T15" s="5">
        <v>600.14</v>
      </c>
      <c r="U15" s="5">
        <v>394.17</v>
      </c>
      <c r="V15" s="5">
        <v>553.94000000000005</v>
      </c>
      <c r="W15" s="5">
        <v>0</v>
      </c>
      <c r="X15" s="5">
        <v>0</v>
      </c>
      <c r="Y15" s="5">
        <v>0</v>
      </c>
      <c r="Z15" s="5">
        <v>0</v>
      </c>
      <c r="AA15" s="3">
        <f t="shared" si="1"/>
        <v>4403.3799999999992</v>
      </c>
      <c r="AB15" s="35">
        <v>0</v>
      </c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</row>
    <row r="16" spans="1:60" s="22" customFormat="1" x14ac:dyDescent="0.15">
      <c r="A16" s="22" t="s">
        <v>10</v>
      </c>
      <c r="B16" s="45" t="s">
        <v>101</v>
      </c>
      <c r="C16" s="22">
        <v>4</v>
      </c>
      <c r="D16" s="46" t="s">
        <v>209</v>
      </c>
      <c r="E16" s="47">
        <v>40</v>
      </c>
      <c r="F16" s="47">
        <v>44</v>
      </c>
      <c r="G16" s="47">
        <f t="shared" si="0"/>
        <v>-4</v>
      </c>
      <c r="H16" s="18">
        <v>54.09</v>
      </c>
      <c r="L16" s="22" t="s">
        <v>10</v>
      </c>
      <c r="M16" s="22">
        <v>880042100</v>
      </c>
      <c r="N16" s="22">
        <v>4</v>
      </c>
      <c r="O16" s="18">
        <v>28.05</v>
      </c>
      <c r="P16" s="18">
        <v>24.64</v>
      </c>
      <c r="Q16" s="18">
        <v>44.36</v>
      </c>
      <c r="R16" s="18">
        <v>54.42</v>
      </c>
      <c r="S16" s="18">
        <v>45.97</v>
      </c>
      <c r="T16" s="18">
        <v>45.5</v>
      </c>
      <c r="U16" s="18">
        <v>35.26</v>
      </c>
      <c r="V16" s="18">
        <v>54.09</v>
      </c>
      <c r="W16" s="18">
        <v>0</v>
      </c>
      <c r="X16" s="18">
        <v>0</v>
      </c>
      <c r="Y16" s="18">
        <v>0</v>
      </c>
      <c r="Z16" s="18">
        <v>0</v>
      </c>
      <c r="AA16" s="23">
        <f t="shared" si="1"/>
        <v>332.28999999999996</v>
      </c>
      <c r="AB16" s="49">
        <v>14</v>
      </c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</row>
    <row r="17" spans="1:60" s="22" customFormat="1" x14ac:dyDescent="0.15">
      <c r="A17" s="22" t="s">
        <v>10</v>
      </c>
      <c r="B17" s="45" t="s">
        <v>102</v>
      </c>
      <c r="C17" s="22">
        <v>4</v>
      </c>
      <c r="D17" s="46" t="s">
        <v>209</v>
      </c>
      <c r="E17" s="47">
        <v>590</v>
      </c>
      <c r="F17" s="47">
        <v>6</v>
      </c>
      <c r="G17" s="47">
        <f t="shared" si="0"/>
        <v>584</v>
      </c>
      <c r="H17" s="18">
        <v>490.86</v>
      </c>
      <c r="L17" s="22" t="s">
        <v>10</v>
      </c>
      <c r="M17" s="22">
        <v>901042100</v>
      </c>
      <c r="N17" s="22">
        <v>4</v>
      </c>
      <c r="O17" s="18">
        <v>20.48</v>
      </c>
      <c r="P17" s="18">
        <v>17.16</v>
      </c>
      <c r="Q17" s="18">
        <v>24.96</v>
      </c>
      <c r="R17" s="18">
        <v>32.67</v>
      </c>
      <c r="S17" s="18">
        <v>91.87</v>
      </c>
      <c r="T17" s="18">
        <v>342.02</v>
      </c>
      <c r="U17" s="18">
        <v>148.22999999999999</v>
      </c>
      <c r="V17" s="18">
        <v>490.86</v>
      </c>
      <c r="W17" s="18">
        <v>0</v>
      </c>
      <c r="X17" s="18">
        <v>0</v>
      </c>
      <c r="Y17" s="18">
        <v>0</v>
      </c>
      <c r="Z17" s="18">
        <v>0</v>
      </c>
      <c r="AA17" s="23">
        <f t="shared" si="1"/>
        <v>1168.25</v>
      </c>
      <c r="AB17" s="49">
        <v>6</v>
      </c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</row>
    <row r="18" spans="1:60" s="22" customFormat="1" x14ac:dyDescent="0.15">
      <c r="A18" s="22" t="s">
        <v>58</v>
      </c>
      <c r="B18" s="45" t="s">
        <v>112</v>
      </c>
      <c r="C18" s="22">
        <v>16</v>
      </c>
      <c r="D18" s="46" t="s">
        <v>209</v>
      </c>
      <c r="E18" s="47">
        <v>380</v>
      </c>
      <c r="F18" s="47">
        <v>444</v>
      </c>
      <c r="G18" s="47">
        <f t="shared" si="0"/>
        <v>-64</v>
      </c>
      <c r="H18" s="18">
        <v>378.07</v>
      </c>
      <c r="L18" s="22" t="s">
        <v>11</v>
      </c>
      <c r="M18" s="22">
        <v>1532983611</v>
      </c>
      <c r="N18" s="22">
        <v>16</v>
      </c>
      <c r="O18" s="18">
        <v>35.01</v>
      </c>
      <c r="P18" s="18">
        <v>34.229999999999997</v>
      </c>
      <c r="Q18" s="18">
        <v>71.13</v>
      </c>
      <c r="R18" s="18">
        <v>75.680000000000007</v>
      </c>
      <c r="S18" s="18">
        <v>90.16</v>
      </c>
      <c r="T18" s="18">
        <v>228.2</v>
      </c>
      <c r="U18" s="18">
        <v>261.26</v>
      </c>
      <c r="V18" s="18">
        <v>378.07</v>
      </c>
      <c r="W18" s="18">
        <v>0</v>
      </c>
      <c r="X18" s="18">
        <v>0</v>
      </c>
      <c r="Y18" s="18">
        <v>0</v>
      </c>
      <c r="Z18" s="18">
        <v>0</v>
      </c>
      <c r="AA18" s="23">
        <f t="shared" si="1"/>
        <v>1173.74</v>
      </c>
      <c r="AB18" s="49">
        <v>17</v>
      </c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</row>
    <row r="19" spans="1:60" s="22" customFormat="1" x14ac:dyDescent="0.15">
      <c r="A19" s="22" t="s">
        <v>56</v>
      </c>
      <c r="B19" s="45" t="s">
        <v>113</v>
      </c>
      <c r="C19" s="22">
        <v>6</v>
      </c>
      <c r="D19" s="46" t="s">
        <v>209</v>
      </c>
      <c r="E19" s="47">
        <v>1120</v>
      </c>
      <c r="F19" s="47">
        <v>931</v>
      </c>
      <c r="G19" s="47">
        <f t="shared" si="0"/>
        <v>189</v>
      </c>
      <c r="H19" s="18">
        <v>862.28</v>
      </c>
      <c r="L19" s="22" t="s">
        <v>12</v>
      </c>
      <c r="M19" s="22">
        <v>1635048500</v>
      </c>
      <c r="N19" s="22">
        <v>6</v>
      </c>
      <c r="O19" s="18">
        <v>35.61</v>
      </c>
      <c r="P19" s="18">
        <v>65.7</v>
      </c>
      <c r="Q19" s="18">
        <v>60.04</v>
      </c>
      <c r="R19" s="18">
        <v>71.510000000000005</v>
      </c>
      <c r="S19" s="18">
        <v>126.47</v>
      </c>
      <c r="T19" s="18">
        <v>515.9</v>
      </c>
      <c r="U19" s="18">
        <v>668.95</v>
      </c>
      <c r="V19" s="18">
        <v>862.28</v>
      </c>
      <c r="W19" s="18">
        <v>0</v>
      </c>
      <c r="X19" s="18">
        <v>0</v>
      </c>
      <c r="Y19" s="18">
        <v>0</v>
      </c>
      <c r="Z19" s="18">
        <v>0</v>
      </c>
      <c r="AA19" s="23">
        <f t="shared" si="1"/>
        <v>2406.46</v>
      </c>
      <c r="AB19" s="49">
        <v>21</v>
      </c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</row>
    <row r="20" spans="1:60" x14ac:dyDescent="0.15">
      <c r="A20" s="2" t="s">
        <v>13</v>
      </c>
      <c r="B20" s="28" t="s">
        <v>119</v>
      </c>
      <c r="C20" s="2">
        <v>7</v>
      </c>
      <c r="D20" s="4" t="s">
        <v>204</v>
      </c>
      <c r="E20" s="32">
        <v>48</v>
      </c>
      <c r="F20" s="32">
        <v>62</v>
      </c>
      <c r="G20" s="32">
        <f t="shared" si="0"/>
        <v>-14</v>
      </c>
      <c r="H20" s="5">
        <v>60.08</v>
      </c>
      <c r="L20" s="2" t="s">
        <v>13</v>
      </c>
      <c r="M20" s="2">
        <v>1914036400</v>
      </c>
      <c r="N20" s="2">
        <v>7</v>
      </c>
      <c r="O20" s="5">
        <v>52.95</v>
      </c>
      <c r="P20" s="5">
        <v>15.23</v>
      </c>
      <c r="Q20" s="5">
        <v>14.79</v>
      </c>
      <c r="R20" s="5">
        <v>30.1</v>
      </c>
      <c r="S20" s="5">
        <v>1.48</v>
      </c>
      <c r="T20" s="5">
        <v>23.03</v>
      </c>
      <c r="U20" s="5">
        <v>153.41</v>
      </c>
      <c r="V20" s="5">
        <v>60.08</v>
      </c>
      <c r="W20" s="5">
        <v>0</v>
      </c>
      <c r="X20" s="5">
        <v>0</v>
      </c>
      <c r="Y20" s="5">
        <v>0</v>
      </c>
      <c r="Z20" s="5">
        <v>0</v>
      </c>
      <c r="AA20" s="3">
        <f>SUM(O20:Z20)</f>
        <v>351.07</v>
      </c>
      <c r="AB20" s="35">
        <v>39</v>
      </c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</row>
    <row r="21" spans="1:60" x14ac:dyDescent="0.15">
      <c r="A21" s="4" t="s">
        <v>13</v>
      </c>
      <c r="B21" s="29" t="s">
        <v>120</v>
      </c>
      <c r="C21" s="4">
        <v>7</v>
      </c>
      <c r="D21" s="4" t="s">
        <v>204</v>
      </c>
      <c r="E21" s="32">
        <v>455</v>
      </c>
      <c r="F21" s="32">
        <v>717</v>
      </c>
      <c r="G21" s="32">
        <f t="shared" si="0"/>
        <v>-262</v>
      </c>
      <c r="H21" s="5">
        <v>235.49</v>
      </c>
      <c r="L21" s="2" t="s">
        <v>13</v>
      </c>
      <c r="M21" s="2">
        <v>1893036400</v>
      </c>
      <c r="N21" s="2">
        <v>7</v>
      </c>
      <c r="O21" s="5">
        <v>34.85</v>
      </c>
      <c r="P21" s="5">
        <v>26.47</v>
      </c>
      <c r="Q21" s="5">
        <v>59.3</v>
      </c>
      <c r="R21" s="5">
        <v>63.94</v>
      </c>
      <c r="S21" s="5">
        <v>77.510000000000005</v>
      </c>
      <c r="T21" s="5">
        <v>135.82</v>
      </c>
      <c r="U21" s="5">
        <v>423.94</v>
      </c>
      <c r="V21" s="5">
        <v>235.49</v>
      </c>
      <c r="W21" s="5">
        <v>0</v>
      </c>
      <c r="X21" s="5">
        <v>0</v>
      </c>
      <c r="Y21" s="5">
        <v>0</v>
      </c>
      <c r="Z21" s="5">
        <v>0</v>
      </c>
      <c r="AA21" s="3">
        <f t="shared" si="1"/>
        <v>1057.32</v>
      </c>
      <c r="AB21" s="35">
        <v>20</v>
      </c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</row>
    <row r="22" spans="1:60" x14ac:dyDescent="0.15">
      <c r="A22" s="2" t="s">
        <v>61</v>
      </c>
      <c r="B22" s="28" t="s">
        <v>121</v>
      </c>
      <c r="C22" s="2">
        <v>6</v>
      </c>
      <c r="D22" s="27" t="s">
        <v>207</v>
      </c>
      <c r="E22" s="32">
        <v>732</v>
      </c>
      <c r="F22" s="32">
        <v>778</v>
      </c>
      <c r="G22" s="32">
        <f t="shared" si="0"/>
        <v>-46</v>
      </c>
      <c r="H22" s="5">
        <v>589.96</v>
      </c>
      <c r="L22" s="2" t="s">
        <v>14</v>
      </c>
      <c r="M22" s="2">
        <v>705035367</v>
      </c>
      <c r="N22" s="2">
        <v>6</v>
      </c>
      <c r="O22" s="5">
        <v>312.86</v>
      </c>
      <c r="P22" s="5">
        <v>18.05</v>
      </c>
      <c r="Q22" s="5">
        <v>36.86</v>
      </c>
      <c r="R22" s="5">
        <v>52.75</v>
      </c>
      <c r="S22" s="5">
        <v>127.88</v>
      </c>
      <c r="T22" s="5">
        <v>319.22000000000003</v>
      </c>
      <c r="U22" s="5">
        <v>368</v>
      </c>
      <c r="V22" s="5">
        <v>589.96</v>
      </c>
      <c r="W22" s="5">
        <v>0</v>
      </c>
      <c r="X22" s="5">
        <v>0</v>
      </c>
      <c r="Y22" s="5">
        <v>0</v>
      </c>
      <c r="Z22" s="5">
        <v>0</v>
      </c>
      <c r="AA22" s="3">
        <f>SUM(O22:Z22)</f>
        <v>1825.5800000000002</v>
      </c>
      <c r="AB22" s="32">
        <v>270</v>
      </c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</row>
    <row r="23" spans="1:60" x14ac:dyDescent="0.15">
      <c r="A23" s="7" t="s">
        <v>64</v>
      </c>
      <c r="B23" s="28" t="s">
        <v>122</v>
      </c>
      <c r="C23" s="2">
        <v>5</v>
      </c>
      <c r="D23" s="2" t="s">
        <v>208</v>
      </c>
      <c r="E23" s="32">
        <v>472</v>
      </c>
      <c r="F23" s="32">
        <v>460</v>
      </c>
      <c r="G23" s="32">
        <f t="shared" si="0"/>
        <v>12</v>
      </c>
      <c r="H23" s="5">
        <v>409.1</v>
      </c>
      <c r="L23" s="2" t="s">
        <v>15</v>
      </c>
      <c r="M23" s="2">
        <v>183046700</v>
      </c>
      <c r="N23" s="2">
        <v>5</v>
      </c>
      <c r="O23" s="5">
        <v>-368.81</v>
      </c>
      <c r="P23" s="5">
        <f>384.97-368.81</f>
        <v>16.160000000000025</v>
      </c>
      <c r="Q23" s="5">
        <v>33.42</v>
      </c>
      <c r="R23" s="5">
        <v>27.94</v>
      </c>
      <c r="S23" s="5">
        <v>54.47</v>
      </c>
      <c r="T23" s="5">
        <v>235.04</v>
      </c>
      <c r="U23" s="5">
        <v>263.2</v>
      </c>
      <c r="V23" s="5">
        <v>409.1</v>
      </c>
      <c r="W23" s="5">
        <v>0</v>
      </c>
      <c r="X23" s="5">
        <v>0</v>
      </c>
      <c r="Y23" s="5">
        <v>0</v>
      </c>
      <c r="Z23" s="5">
        <v>0</v>
      </c>
      <c r="AA23" s="3">
        <f t="shared" si="1"/>
        <v>670.52</v>
      </c>
      <c r="AB23" s="35">
        <v>0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</row>
    <row r="24" spans="1:60" s="22" customFormat="1" x14ac:dyDescent="0.15">
      <c r="A24" s="22" t="s">
        <v>16</v>
      </c>
      <c r="B24" s="45" t="s">
        <v>106</v>
      </c>
      <c r="C24" s="22">
        <v>19</v>
      </c>
      <c r="D24" s="46" t="s">
        <v>209</v>
      </c>
      <c r="E24" s="47">
        <v>327</v>
      </c>
      <c r="F24" s="47">
        <v>374</v>
      </c>
      <c r="G24" s="47">
        <f t="shared" si="0"/>
        <v>-47</v>
      </c>
      <c r="H24" s="18">
        <v>306.55</v>
      </c>
      <c r="L24" s="22" t="s">
        <v>16</v>
      </c>
      <c r="M24" s="22">
        <v>1169047000</v>
      </c>
      <c r="N24" s="22">
        <v>19</v>
      </c>
      <c r="O24" s="18">
        <v>46.39</v>
      </c>
      <c r="P24" s="18">
        <v>36.4</v>
      </c>
      <c r="Q24" s="18">
        <v>36.71</v>
      </c>
      <c r="R24" s="18">
        <f>51.6+49.43</f>
        <v>101.03</v>
      </c>
      <c r="S24" s="18">
        <v>86.46</v>
      </c>
      <c r="T24" s="18">
        <v>232.57</v>
      </c>
      <c r="U24" s="18">
        <v>281.43</v>
      </c>
      <c r="V24" s="18">
        <v>306.55</v>
      </c>
      <c r="W24" s="18">
        <v>0</v>
      </c>
      <c r="X24" s="18">
        <v>0</v>
      </c>
      <c r="Y24" s="18">
        <v>0</v>
      </c>
      <c r="Z24" s="18">
        <v>0</v>
      </c>
      <c r="AA24" s="23">
        <f t="shared" si="1"/>
        <v>1127.54</v>
      </c>
      <c r="AB24" s="49">
        <v>33</v>
      </c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</row>
    <row r="25" spans="1:60" x14ac:dyDescent="0.15">
      <c r="A25" s="2" t="s">
        <v>60</v>
      </c>
      <c r="B25" s="28" t="s">
        <v>94</v>
      </c>
      <c r="C25" s="2">
        <v>10</v>
      </c>
      <c r="D25" s="27" t="s">
        <v>95</v>
      </c>
      <c r="E25" s="32">
        <v>0</v>
      </c>
      <c r="F25" s="32">
        <v>0</v>
      </c>
      <c r="G25" s="32">
        <f t="shared" si="0"/>
        <v>0</v>
      </c>
      <c r="H25" s="5">
        <v>0</v>
      </c>
      <c r="L25" s="2" t="s">
        <v>17</v>
      </c>
      <c r="M25" s="2">
        <v>120046700</v>
      </c>
      <c r="N25" s="2">
        <v>10</v>
      </c>
      <c r="O25" s="5">
        <v>13.45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3">
        <f t="shared" si="1"/>
        <v>13.45</v>
      </c>
      <c r="AB25" s="35">
        <v>9</v>
      </c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</row>
    <row r="26" spans="1:60" s="22" customFormat="1" x14ac:dyDescent="0.15">
      <c r="A26" s="48" t="s">
        <v>60</v>
      </c>
      <c r="B26" s="45" t="s">
        <v>124</v>
      </c>
      <c r="C26" s="22">
        <v>10</v>
      </c>
      <c r="D26" s="46" t="s">
        <v>209</v>
      </c>
      <c r="E26" s="47">
        <v>7273</v>
      </c>
      <c r="F26" s="47">
        <v>5253</v>
      </c>
      <c r="G26" s="47">
        <f t="shared" si="0"/>
        <v>2020</v>
      </c>
      <c r="H26" s="18">
        <v>4665.04</v>
      </c>
      <c r="L26" s="22" t="s">
        <v>17</v>
      </c>
      <c r="M26" s="22">
        <v>162046700</v>
      </c>
      <c r="N26" s="22">
        <v>10</v>
      </c>
      <c r="O26" s="18">
        <v>727.48</v>
      </c>
      <c r="P26" s="18">
        <v>758.01</v>
      </c>
      <c r="Q26" s="18">
        <v>1232.7</v>
      </c>
      <c r="R26" s="18">
        <v>2192.33</v>
      </c>
      <c r="S26" s="18">
        <v>3090.71</v>
      </c>
      <c r="T26" s="18">
        <v>4463.1099999999997</v>
      </c>
      <c r="U26" s="18">
        <v>3486.16</v>
      </c>
      <c r="V26" s="18">
        <v>4665.04</v>
      </c>
      <c r="W26" s="18">
        <v>0</v>
      </c>
      <c r="X26" s="18">
        <v>0</v>
      </c>
      <c r="Y26" s="18">
        <v>0</v>
      </c>
      <c r="Z26" s="18">
        <v>0</v>
      </c>
      <c r="AA26" s="23">
        <f t="shared" si="1"/>
        <v>20615.54</v>
      </c>
      <c r="AB26" s="49">
        <v>2362</v>
      </c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</row>
    <row r="27" spans="1:60" s="22" customFormat="1" x14ac:dyDescent="0.15">
      <c r="A27" s="22" t="s">
        <v>66</v>
      </c>
      <c r="B27" s="45" t="s">
        <v>104</v>
      </c>
      <c r="C27" s="22">
        <v>11</v>
      </c>
      <c r="D27" s="46" t="s">
        <v>209</v>
      </c>
      <c r="E27" s="47">
        <v>1123</v>
      </c>
      <c r="F27" s="47">
        <v>1566</v>
      </c>
      <c r="G27" s="47">
        <f t="shared" si="0"/>
        <v>-443</v>
      </c>
      <c r="H27" s="18">
        <v>864.38</v>
      </c>
      <c r="L27" s="22" t="s">
        <v>18</v>
      </c>
      <c r="M27" s="22">
        <v>1067037000</v>
      </c>
      <c r="N27" s="22">
        <v>11</v>
      </c>
      <c r="O27" s="18">
        <v>181.02</v>
      </c>
      <c r="P27" s="18">
        <v>144.22</v>
      </c>
      <c r="Q27" s="18">
        <v>71.11</v>
      </c>
      <c r="R27" s="18">
        <v>77.86</v>
      </c>
      <c r="S27" s="18">
        <v>163.87</v>
      </c>
      <c r="T27" s="18">
        <v>527.66999999999996</v>
      </c>
      <c r="U27" s="18">
        <v>567.64</v>
      </c>
      <c r="V27" s="18">
        <v>864.38</v>
      </c>
      <c r="W27" s="18">
        <v>0</v>
      </c>
      <c r="X27" s="18">
        <v>0</v>
      </c>
      <c r="Y27" s="18">
        <v>0</v>
      </c>
      <c r="Z27" s="18">
        <v>0</v>
      </c>
      <c r="AA27" s="23">
        <f t="shared" si="1"/>
        <v>2597.77</v>
      </c>
      <c r="AB27" s="49">
        <v>175</v>
      </c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</row>
    <row r="28" spans="1:60" s="22" customFormat="1" x14ac:dyDescent="0.15">
      <c r="A28" s="22" t="s">
        <v>18</v>
      </c>
      <c r="B28" s="45" t="s">
        <v>110</v>
      </c>
      <c r="C28" s="22">
        <v>11</v>
      </c>
      <c r="D28" s="46" t="s">
        <v>211</v>
      </c>
      <c r="E28" s="47">
        <v>864</v>
      </c>
      <c r="F28" s="47">
        <v>853</v>
      </c>
      <c r="G28" s="47">
        <f t="shared" si="0"/>
        <v>11</v>
      </c>
      <c r="H28" s="18">
        <v>679.12</v>
      </c>
      <c r="L28" s="22" t="s">
        <v>18</v>
      </c>
      <c r="M28" s="22">
        <v>1383048200</v>
      </c>
      <c r="N28" s="22">
        <v>11</v>
      </c>
      <c r="O28" s="18">
        <v>54.54</v>
      </c>
      <c r="P28" s="18">
        <v>15.23</v>
      </c>
      <c r="Q28" s="18">
        <v>23.1</v>
      </c>
      <c r="R28" s="18">
        <v>17.010000000000002</v>
      </c>
      <c r="S28" s="18">
        <v>56.29</v>
      </c>
      <c r="T28" s="18">
        <v>453.64</v>
      </c>
      <c r="U28" s="18">
        <v>448.23</v>
      </c>
      <c r="V28" s="18">
        <v>679.12</v>
      </c>
      <c r="W28" s="18">
        <v>0</v>
      </c>
      <c r="X28" s="18">
        <v>0</v>
      </c>
      <c r="Y28" s="18">
        <v>0</v>
      </c>
      <c r="Z28" s="18">
        <v>0</v>
      </c>
      <c r="AA28" s="23">
        <f>SUM(O28:Z28)</f>
        <v>1747.1599999999999</v>
      </c>
      <c r="AB28" s="49">
        <v>41</v>
      </c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</row>
    <row r="29" spans="1:60" s="22" customFormat="1" x14ac:dyDescent="0.15">
      <c r="A29" s="22" t="s">
        <v>0</v>
      </c>
      <c r="B29" s="45" t="s">
        <v>100</v>
      </c>
      <c r="C29" s="22">
        <v>12</v>
      </c>
      <c r="D29" s="46" t="s">
        <v>209</v>
      </c>
      <c r="E29" s="47">
        <v>1388</v>
      </c>
      <c r="F29" s="47">
        <v>1831</v>
      </c>
      <c r="G29" s="47">
        <f t="shared" si="0"/>
        <v>-443</v>
      </c>
      <c r="H29" s="18">
        <v>1050.0899999999999</v>
      </c>
      <c r="L29" s="22" t="s">
        <v>19</v>
      </c>
      <c r="M29" s="22">
        <v>866038000</v>
      </c>
      <c r="N29" s="22">
        <v>12</v>
      </c>
      <c r="O29" s="18">
        <v>154.31</v>
      </c>
      <c r="P29" s="18">
        <v>142.5</v>
      </c>
      <c r="Q29" s="18">
        <v>172.52</v>
      </c>
      <c r="R29" s="18">
        <v>273.33</v>
      </c>
      <c r="S29" s="18">
        <v>552.5</v>
      </c>
      <c r="T29" s="18">
        <v>1064.5999999999999</v>
      </c>
      <c r="U29" s="18">
        <v>825.8</v>
      </c>
      <c r="V29" s="18">
        <v>1050.0899999999999</v>
      </c>
      <c r="W29" s="18">
        <v>0</v>
      </c>
      <c r="X29" s="18">
        <v>0</v>
      </c>
      <c r="Y29" s="18">
        <v>0</v>
      </c>
      <c r="Z29" s="18">
        <v>0</v>
      </c>
      <c r="AA29" s="23">
        <f t="shared" si="1"/>
        <v>4235.6500000000005</v>
      </c>
      <c r="AB29" s="49">
        <v>146</v>
      </c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</row>
    <row r="30" spans="1:60" s="22" customFormat="1" x14ac:dyDescent="0.15">
      <c r="A30" s="22" t="s">
        <v>19</v>
      </c>
      <c r="B30" s="45" t="s">
        <v>103</v>
      </c>
      <c r="C30" s="22">
        <v>12</v>
      </c>
      <c r="D30" s="46" t="s">
        <v>209</v>
      </c>
      <c r="E30" s="47">
        <v>340</v>
      </c>
      <c r="F30" s="47">
        <v>441</v>
      </c>
      <c r="G30" s="47">
        <f t="shared" si="0"/>
        <v>-101</v>
      </c>
      <c r="H30" s="18">
        <v>315.66000000000003</v>
      </c>
      <c r="I30" s="47"/>
      <c r="J30" s="47"/>
      <c r="L30" s="22" t="s">
        <v>19</v>
      </c>
      <c r="M30" s="22">
        <v>1055038000</v>
      </c>
      <c r="N30" s="22">
        <v>12</v>
      </c>
      <c r="O30" s="18">
        <v>61.62</v>
      </c>
      <c r="P30" s="18">
        <v>51.77</v>
      </c>
      <c r="Q30" s="18">
        <v>53.76</v>
      </c>
      <c r="R30" s="18">
        <v>80.69</v>
      </c>
      <c r="S30" s="18">
        <v>76.98</v>
      </c>
      <c r="T30" s="18">
        <v>202.16</v>
      </c>
      <c r="U30" s="18">
        <v>244.07</v>
      </c>
      <c r="V30" s="18">
        <v>315.66000000000003</v>
      </c>
      <c r="W30" s="18">
        <v>0</v>
      </c>
      <c r="X30" s="18">
        <v>0</v>
      </c>
      <c r="Y30" s="18">
        <v>0</v>
      </c>
      <c r="Z30" s="18">
        <v>0</v>
      </c>
      <c r="AA30" s="23">
        <f t="shared" si="1"/>
        <v>1086.71</v>
      </c>
      <c r="AB30" s="49">
        <v>49</v>
      </c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</row>
    <row r="31" spans="1:60" s="22" customFormat="1" x14ac:dyDescent="0.15">
      <c r="A31" s="22" t="s">
        <v>59</v>
      </c>
      <c r="B31" s="45" t="s">
        <v>105</v>
      </c>
      <c r="C31" s="22">
        <v>12</v>
      </c>
      <c r="D31" s="46" t="s">
        <v>209</v>
      </c>
      <c r="E31" s="47">
        <v>2132</v>
      </c>
      <c r="F31" s="47">
        <v>2806</v>
      </c>
      <c r="G31" s="47">
        <f t="shared" si="0"/>
        <v>-674</v>
      </c>
      <c r="H31" s="18">
        <v>1571.49</v>
      </c>
      <c r="L31" s="22" t="s">
        <v>19</v>
      </c>
      <c r="M31" s="22">
        <v>1076038000</v>
      </c>
      <c r="N31" s="22">
        <v>12</v>
      </c>
      <c r="O31" s="18">
        <v>759.95</v>
      </c>
      <c r="P31" s="18">
        <v>621.58000000000004</v>
      </c>
      <c r="Q31" s="18">
        <v>569.08000000000004</v>
      </c>
      <c r="R31" s="18">
        <v>1133.8900000000001</v>
      </c>
      <c r="S31" s="18">
        <v>1013.45</v>
      </c>
      <c r="T31" s="18">
        <v>1405.55</v>
      </c>
      <c r="U31" s="18">
        <v>1239.44</v>
      </c>
      <c r="V31" s="18">
        <v>1571.49</v>
      </c>
      <c r="W31" s="18">
        <v>0</v>
      </c>
      <c r="X31" s="18">
        <v>0</v>
      </c>
      <c r="Y31" s="18">
        <v>0</v>
      </c>
      <c r="Z31" s="18">
        <v>0</v>
      </c>
      <c r="AA31" s="23">
        <f t="shared" si="1"/>
        <v>8314.43</v>
      </c>
      <c r="AB31" s="49">
        <v>958</v>
      </c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</row>
    <row r="32" spans="1:60" s="22" customFormat="1" x14ac:dyDescent="0.15">
      <c r="A32" s="22" t="s">
        <v>55</v>
      </c>
      <c r="B32" s="45" t="s">
        <v>115</v>
      </c>
      <c r="C32" s="22">
        <v>14</v>
      </c>
      <c r="D32" s="46" t="s">
        <v>209</v>
      </c>
      <c r="E32" s="47">
        <v>768</v>
      </c>
      <c r="F32" s="47">
        <v>961</v>
      </c>
      <c r="G32" s="47">
        <f t="shared" si="0"/>
        <v>-193</v>
      </c>
      <c r="H32" s="18">
        <v>615.6</v>
      </c>
      <c r="L32" s="22" t="s">
        <v>20</v>
      </c>
      <c r="M32" s="22">
        <v>2015041200</v>
      </c>
      <c r="N32" s="22">
        <v>14</v>
      </c>
      <c r="O32" s="18">
        <v>26.67</v>
      </c>
      <c r="P32" s="18">
        <v>20.85</v>
      </c>
      <c r="Q32" s="18">
        <v>14.79</v>
      </c>
      <c r="R32" s="18">
        <v>19.899999999999999</v>
      </c>
      <c r="S32" s="18">
        <v>169.27</v>
      </c>
      <c r="T32" s="18">
        <v>411.03</v>
      </c>
      <c r="U32" s="18">
        <v>350.14</v>
      </c>
      <c r="V32" s="18">
        <v>615.6</v>
      </c>
      <c r="W32" s="18">
        <v>0</v>
      </c>
      <c r="X32" s="18">
        <v>0</v>
      </c>
      <c r="Y32" s="18">
        <v>0</v>
      </c>
      <c r="Z32" s="18">
        <v>0</v>
      </c>
      <c r="AA32" s="23">
        <f t="shared" si="1"/>
        <v>1628.25</v>
      </c>
      <c r="AB32" s="49">
        <v>11</v>
      </c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</row>
    <row r="33" spans="1:60" s="22" customFormat="1" x14ac:dyDescent="0.15">
      <c r="A33" s="22" t="s">
        <v>65</v>
      </c>
      <c r="B33" s="45" t="s">
        <v>107</v>
      </c>
      <c r="C33" s="22">
        <v>15</v>
      </c>
      <c r="D33" s="46" t="s">
        <v>209</v>
      </c>
      <c r="E33" s="47">
        <v>9821</v>
      </c>
      <c r="F33" s="47">
        <v>11232</v>
      </c>
      <c r="G33" s="47">
        <f t="shared" si="0"/>
        <v>-1411</v>
      </c>
      <c r="H33" s="18">
        <v>6032.94</v>
      </c>
      <c r="J33" s="51"/>
      <c r="L33" s="22" t="s">
        <v>21</v>
      </c>
      <c r="M33" s="22">
        <v>1187031200</v>
      </c>
      <c r="N33" s="22">
        <v>15</v>
      </c>
      <c r="O33" s="18">
        <v>1659.9</v>
      </c>
      <c r="P33" s="18">
        <v>1915.47</v>
      </c>
      <c r="Q33" s="18">
        <v>1422.07</v>
      </c>
      <c r="R33" s="18">
        <v>2851.37</v>
      </c>
      <c r="S33" s="18">
        <v>3655.61</v>
      </c>
      <c r="T33" s="18">
        <v>4463.42</v>
      </c>
      <c r="U33" s="18">
        <v>4578.88</v>
      </c>
      <c r="V33" s="18">
        <v>6032.94</v>
      </c>
      <c r="W33" s="18">
        <v>0</v>
      </c>
      <c r="X33" s="18">
        <v>0</v>
      </c>
      <c r="Y33" s="18">
        <v>0</v>
      </c>
      <c r="Z33" s="18">
        <v>0</v>
      </c>
      <c r="AA33" s="23">
        <f t="shared" si="1"/>
        <v>26579.66</v>
      </c>
      <c r="AB33" s="49">
        <v>2243</v>
      </c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</row>
    <row r="34" spans="1:60" x14ac:dyDescent="0.15">
      <c r="A34" s="2" t="s">
        <v>68</v>
      </c>
      <c r="B34" s="28" t="s">
        <v>123</v>
      </c>
      <c r="C34" s="2">
        <v>70</v>
      </c>
      <c r="D34" s="27"/>
      <c r="E34" s="32">
        <v>0</v>
      </c>
      <c r="F34" s="32">
        <v>0</v>
      </c>
      <c r="G34" s="32">
        <f t="shared" si="0"/>
        <v>0</v>
      </c>
      <c r="H34" s="5">
        <v>0</v>
      </c>
      <c r="L34" s="2" t="s">
        <v>24</v>
      </c>
      <c r="M34" s="2">
        <v>1197038000</v>
      </c>
      <c r="N34" s="2">
        <v>70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3">
        <f>SUM(O34:Z34)</f>
        <v>0</v>
      </c>
      <c r="AB34" s="35">
        <v>0</v>
      </c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</row>
    <row r="35" spans="1:60" s="22" customFormat="1" x14ac:dyDescent="0.15">
      <c r="A35" s="48" t="s">
        <v>22</v>
      </c>
      <c r="B35" s="45" t="s">
        <v>96</v>
      </c>
      <c r="C35" s="22">
        <v>60</v>
      </c>
      <c r="D35" s="46" t="s">
        <v>209</v>
      </c>
      <c r="E35" s="47">
        <v>53</v>
      </c>
      <c r="F35" s="47">
        <v>44</v>
      </c>
      <c r="G35" s="47">
        <f t="shared" si="0"/>
        <v>9</v>
      </c>
      <c r="H35" s="18">
        <v>66.37</v>
      </c>
      <c r="J35" s="50">
        <f>SUM(H10:H35)</f>
        <v>21417.98</v>
      </c>
      <c r="K35" s="22" t="s">
        <v>37</v>
      </c>
      <c r="L35" s="22" t="s">
        <v>22</v>
      </c>
      <c r="M35" s="22">
        <v>207046800</v>
      </c>
      <c r="N35" s="22">
        <v>60</v>
      </c>
      <c r="O35" s="18">
        <v>17.62</v>
      </c>
      <c r="P35" s="18">
        <v>19.04</v>
      </c>
      <c r="Q35" s="18">
        <v>15.71</v>
      </c>
      <c r="R35" s="18">
        <v>18.16</v>
      </c>
      <c r="S35" s="18">
        <v>16.27</v>
      </c>
      <c r="T35" s="18">
        <v>32.479999999999997</v>
      </c>
      <c r="U35" s="18">
        <v>27.96</v>
      </c>
      <c r="V35" s="18">
        <v>66.37</v>
      </c>
      <c r="W35" s="18">
        <v>0</v>
      </c>
      <c r="X35" s="18">
        <v>0</v>
      </c>
      <c r="Y35" s="18">
        <v>0</v>
      </c>
      <c r="Z35" s="18">
        <v>0</v>
      </c>
      <c r="AA35" s="23">
        <f t="shared" si="1"/>
        <v>213.61</v>
      </c>
      <c r="AB35" s="49">
        <v>3</v>
      </c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</row>
    <row r="36" spans="1:60" s="22" customFormat="1" x14ac:dyDescent="0.15">
      <c r="A36" s="22" t="s">
        <v>57</v>
      </c>
      <c r="B36" s="45" t="s">
        <v>114</v>
      </c>
      <c r="C36" s="22">
        <v>58</v>
      </c>
      <c r="D36" s="46" t="s">
        <v>209</v>
      </c>
      <c r="E36" s="47">
        <v>9</v>
      </c>
      <c r="F36" s="47">
        <v>9</v>
      </c>
      <c r="G36" s="47">
        <f t="shared" si="0"/>
        <v>0</v>
      </c>
      <c r="H36" s="18">
        <v>24.78</v>
      </c>
      <c r="J36" s="52">
        <f>SUM(H36:H36)</f>
        <v>24.78</v>
      </c>
      <c r="K36" s="22" t="s">
        <v>74</v>
      </c>
      <c r="L36" s="22" t="s">
        <v>23</v>
      </c>
      <c r="M36" s="22">
        <v>1671034200</v>
      </c>
      <c r="N36" s="22">
        <v>58</v>
      </c>
      <c r="O36" s="18">
        <v>18.59</v>
      </c>
      <c r="P36" s="18">
        <v>16.170000000000002</v>
      </c>
      <c r="Q36" s="18">
        <v>20.420000000000002</v>
      </c>
      <c r="R36" s="18">
        <v>25</v>
      </c>
      <c r="S36" s="18">
        <v>20.78</v>
      </c>
      <c r="T36" s="18">
        <v>23.16</v>
      </c>
      <c r="U36" s="18">
        <v>22.5</v>
      </c>
      <c r="V36" s="18">
        <v>24.78</v>
      </c>
      <c r="W36" s="18">
        <v>0</v>
      </c>
      <c r="X36" s="18">
        <v>0</v>
      </c>
      <c r="Y36" s="18">
        <v>0</v>
      </c>
      <c r="Z36" s="18">
        <v>0</v>
      </c>
      <c r="AA36" s="23">
        <f t="shared" si="1"/>
        <v>171.4</v>
      </c>
      <c r="AB36" s="49">
        <v>4</v>
      </c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</row>
    <row r="37" spans="1:60" s="22" customFormat="1" x14ac:dyDescent="0.15">
      <c r="A37" s="22" t="s">
        <v>63</v>
      </c>
      <c r="B37" s="45" t="s">
        <v>108</v>
      </c>
      <c r="C37" s="22">
        <v>70</v>
      </c>
      <c r="D37" s="46" t="s">
        <v>209</v>
      </c>
      <c r="E37" s="47">
        <v>352</v>
      </c>
      <c r="F37" s="47">
        <v>388</v>
      </c>
      <c r="G37" s="47">
        <f t="shared" si="0"/>
        <v>-36</v>
      </c>
      <c r="H37" s="18">
        <v>324.07</v>
      </c>
      <c r="L37" s="22" t="s">
        <v>24</v>
      </c>
      <c r="M37" s="22">
        <v>1218038000</v>
      </c>
      <c r="N37" s="22">
        <v>70</v>
      </c>
      <c r="O37" s="18">
        <v>19.57</v>
      </c>
      <c r="P37" s="18">
        <v>18.05</v>
      </c>
      <c r="Q37" s="18">
        <v>19.420000000000002</v>
      </c>
      <c r="R37" s="18">
        <v>21.72</v>
      </c>
      <c r="S37" s="18">
        <v>39.26</v>
      </c>
      <c r="T37" s="18">
        <v>275.75</v>
      </c>
      <c r="U37" s="18">
        <v>284.10000000000002</v>
      </c>
      <c r="V37" s="18">
        <v>324.07</v>
      </c>
      <c r="W37" s="18">
        <v>0</v>
      </c>
      <c r="X37" s="18">
        <v>0</v>
      </c>
      <c r="Y37" s="18">
        <v>0</v>
      </c>
      <c r="Z37" s="18">
        <v>0</v>
      </c>
      <c r="AA37" s="23">
        <f t="shared" si="1"/>
        <v>1001.94</v>
      </c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</row>
    <row r="38" spans="1:60" s="22" customFormat="1" x14ac:dyDescent="0.15">
      <c r="A38" s="22" t="s">
        <v>24</v>
      </c>
      <c r="B38" s="45" t="s">
        <v>99</v>
      </c>
      <c r="C38" s="22">
        <v>70</v>
      </c>
      <c r="D38" s="46" t="s">
        <v>210</v>
      </c>
      <c r="E38" s="47">
        <v>64</v>
      </c>
      <c r="F38" s="47">
        <v>89</v>
      </c>
      <c r="G38" s="47">
        <f>E38-F38</f>
        <v>-25</v>
      </c>
      <c r="H38" s="18">
        <v>81.069999999999993</v>
      </c>
      <c r="I38" s="47"/>
      <c r="L38" s="22" t="s">
        <v>24</v>
      </c>
      <c r="M38" s="22">
        <v>777037900</v>
      </c>
      <c r="N38" s="22">
        <v>70</v>
      </c>
      <c r="O38" s="18">
        <v>42.31</v>
      </c>
      <c r="P38" s="18">
        <v>44.59</v>
      </c>
      <c r="Q38" s="18">
        <v>40.130000000000003</v>
      </c>
      <c r="R38" s="18">
        <v>41.7</v>
      </c>
      <c r="S38" s="18">
        <v>45.63</v>
      </c>
      <c r="T38" s="18">
        <v>91.74</v>
      </c>
      <c r="U38" s="18">
        <v>96.51</v>
      </c>
      <c r="V38" s="18">
        <v>81.069999999999993</v>
      </c>
      <c r="W38" s="18">
        <v>0</v>
      </c>
      <c r="X38" s="18">
        <v>0</v>
      </c>
      <c r="Y38" s="18">
        <v>0</v>
      </c>
      <c r="Z38" s="18">
        <v>0</v>
      </c>
      <c r="AA38" s="23">
        <f>SUM(O38:Z38)</f>
        <v>483.68</v>
      </c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</row>
    <row r="39" spans="1:60" x14ac:dyDescent="0.15">
      <c r="A39" s="2" t="s">
        <v>39</v>
      </c>
      <c r="B39" s="28" t="s">
        <v>125</v>
      </c>
      <c r="C39" s="2">
        <v>70</v>
      </c>
      <c r="D39" s="27" t="s">
        <v>205</v>
      </c>
      <c r="E39" s="32">
        <v>345</v>
      </c>
      <c r="F39" s="32">
        <v>475</v>
      </c>
      <c r="G39" s="32">
        <f>E39-F39</f>
        <v>-130</v>
      </c>
      <c r="H39" s="5">
        <v>316.97000000000003</v>
      </c>
      <c r="L39" s="2" t="s">
        <v>39</v>
      </c>
      <c r="M39" s="2">
        <v>1176038000</v>
      </c>
      <c r="N39" s="2">
        <v>70</v>
      </c>
      <c r="O39" s="5">
        <v>33.07</v>
      </c>
      <c r="P39" s="5">
        <v>30.18</v>
      </c>
      <c r="Q39" s="5">
        <v>30.49</v>
      </c>
      <c r="R39" s="5">
        <v>29.71</v>
      </c>
      <c r="S39" s="5">
        <v>61.29</v>
      </c>
      <c r="T39" s="5">
        <v>142.82</v>
      </c>
      <c r="U39" s="5">
        <v>256.57</v>
      </c>
      <c r="V39" s="5">
        <v>316.97000000000003</v>
      </c>
      <c r="W39" s="5">
        <v>0</v>
      </c>
      <c r="X39" s="5">
        <v>0</v>
      </c>
      <c r="Y39" s="5">
        <v>0</v>
      </c>
      <c r="Z39" s="5">
        <v>0</v>
      </c>
      <c r="AA39" s="3">
        <f>SUM(O39:Z39)</f>
        <v>901.09999999999991</v>
      </c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</row>
    <row r="40" spans="1:60" s="22" customFormat="1" x14ac:dyDescent="0.15">
      <c r="A40" s="22" t="s">
        <v>54</v>
      </c>
      <c r="B40" s="45" t="s">
        <v>109</v>
      </c>
      <c r="C40" s="22">
        <v>70</v>
      </c>
      <c r="D40" s="46" t="s">
        <v>209</v>
      </c>
      <c r="E40" s="47">
        <v>122</v>
      </c>
      <c r="F40" s="47">
        <v>251</v>
      </c>
      <c r="G40" s="47">
        <f t="shared" si="0"/>
        <v>-129</v>
      </c>
      <c r="H40" s="18">
        <v>131.59</v>
      </c>
      <c r="J40" s="52">
        <f>SUM(H37:H41)</f>
        <v>1066.93</v>
      </c>
      <c r="K40" s="22" t="s">
        <v>52</v>
      </c>
      <c r="L40" s="22" t="s">
        <v>25</v>
      </c>
      <c r="M40" s="22">
        <v>1286038000</v>
      </c>
      <c r="N40" s="22">
        <v>70</v>
      </c>
      <c r="O40" s="18">
        <v>41.55</v>
      </c>
      <c r="P40" s="18">
        <v>39.61</v>
      </c>
      <c r="Q40" s="18">
        <v>39.840000000000003</v>
      </c>
      <c r="R40" s="18">
        <v>41.66</v>
      </c>
      <c r="S40" s="18">
        <v>74</v>
      </c>
      <c r="T40" s="18">
        <v>115.3</v>
      </c>
      <c r="U40" s="18">
        <v>119.99</v>
      </c>
      <c r="V40" s="18">
        <v>131.59</v>
      </c>
      <c r="W40" s="18">
        <v>0</v>
      </c>
      <c r="X40" s="18">
        <v>0</v>
      </c>
      <c r="Y40" s="18">
        <v>0</v>
      </c>
      <c r="Z40" s="18">
        <v>0</v>
      </c>
      <c r="AA40" s="23">
        <f t="shared" si="1"/>
        <v>603.54</v>
      </c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</row>
    <row r="41" spans="1:60" x14ac:dyDescent="0.15">
      <c r="A41" s="2" t="s">
        <v>197</v>
      </c>
      <c r="B41" s="28" t="s">
        <v>196</v>
      </c>
      <c r="C41" s="2">
        <v>70</v>
      </c>
      <c r="D41" s="27" t="s">
        <v>198</v>
      </c>
      <c r="E41" s="32">
        <v>0</v>
      </c>
      <c r="F41" s="32">
        <v>0</v>
      </c>
      <c r="G41" s="32">
        <f t="shared" si="0"/>
        <v>0</v>
      </c>
      <c r="H41" s="5">
        <v>213.23</v>
      </c>
      <c r="J41" s="6"/>
      <c r="L41" s="2" t="str">
        <f>A41</f>
        <v>SUNSET PK CHURCH</v>
      </c>
      <c r="M41" s="2">
        <v>1551048500</v>
      </c>
      <c r="O41" s="5"/>
      <c r="P41" s="5"/>
      <c r="Q41" s="5"/>
      <c r="R41" s="5"/>
      <c r="S41" s="5"/>
      <c r="T41" s="5"/>
      <c r="U41" s="5"/>
      <c r="V41" s="5">
        <v>213.23</v>
      </c>
      <c r="X41" s="5"/>
      <c r="AA41" s="3">
        <f t="shared" si="1"/>
        <v>213.23</v>
      </c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</row>
    <row r="42" spans="1:60" s="19" customFormat="1" ht="14" thickBot="1" x14ac:dyDescent="0.2">
      <c r="B42" s="28"/>
      <c r="E42" s="43">
        <f>SUM(E10:E41)</f>
        <v>31551</v>
      </c>
      <c r="F42" s="43">
        <f>SUM(F10:F41)</f>
        <v>34359</v>
      </c>
      <c r="G42" s="43">
        <f>SUM(G10:G41)</f>
        <v>-2808</v>
      </c>
      <c r="H42" s="41">
        <f>SUM(H10:H41)</f>
        <v>22509.69</v>
      </c>
      <c r="I42" s="19">
        <f>SUM(I10:I40)</f>
        <v>0</v>
      </c>
      <c r="J42" s="44">
        <f>SUM(J35:J41)</f>
        <v>22509.69</v>
      </c>
      <c r="O42" s="41">
        <f>SUM(O10:O41)</f>
        <v>6791.62</v>
      </c>
      <c r="P42" s="41">
        <f t="shared" ref="P42:AB42" si="2">SUM(P10:P41)</f>
        <v>4252.3100000000004</v>
      </c>
      <c r="Q42" s="41">
        <f t="shared" si="2"/>
        <v>4346.96</v>
      </c>
      <c r="R42" s="41">
        <f t="shared" si="2"/>
        <v>7629.8</v>
      </c>
      <c r="S42" s="41">
        <f t="shared" si="2"/>
        <v>10121.86</v>
      </c>
      <c r="T42" s="41">
        <f t="shared" si="2"/>
        <v>17485.099999999999</v>
      </c>
      <c r="U42" s="41">
        <f t="shared" si="2"/>
        <v>16978.909999999996</v>
      </c>
      <c r="V42" s="41">
        <f>SUM(V10:V41)</f>
        <v>22509.69</v>
      </c>
      <c r="W42" s="41">
        <f t="shared" si="2"/>
        <v>0</v>
      </c>
      <c r="X42" s="41">
        <f t="shared" si="2"/>
        <v>0</v>
      </c>
      <c r="Y42" s="41">
        <f t="shared" si="2"/>
        <v>0</v>
      </c>
      <c r="Z42" s="41">
        <f t="shared" si="2"/>
        <v>0</v>
      </c>
      <c r="AA42" s="41">
        <f t="shared" si="2"/>
        <v>90116.249999999985</v>
      </c>
      <c r="AB42" s="55">
        <f t="shared" si="2"/>
        <v>6480</v>
      </c>
      <c r="AC42" s="42">
        <f t="shared" ref="AC42:AN42" si="3">SUM(AC10:AC40)</f>
        <v>0</v>
      </c>
      <c r="AD42" s="42">
        <f t="shared" si="3"/>
        <v>0</v>
      </c>
      <c r="AE42" s="42">
        <f t="shared" si="3"/>
        <v>0</v>
      </c>
      <c r="AF42" s="42">
        <f t="shared" si="3"/>
        <v>0</v>
      </c>
      <c r="AG42" s="42">
        <f t="shared" si="3"/>
        <v>0</v>
      </c>
      <c r="AH42" s="42">
        <f t="shared" si="3"/>
        <v>0</v>
      </c>
      <c r="AI42" s="42">
        <f t="shared" si="3"/>
        <v>0</v>
      </c>
      <c r="AJ42" s="42">
        <f t="shared" si="3"/>
        <v>0</v>
      </c>
      <c r="AK42" s="42">
        <f t="shared" si="3"/>
        <v>0</v>
      </c>
      <c r="AL42" s="42">
        <f t="shared" si="3"/>
        <v>0</v>
      </c>
      <c r="AM42" s="42">
        <f t="shared" si="3"/>
        <v>0</v>
      </c>
      <c r="AN42" s="42">
        <f t="shared" si="3"/>
        <v>0</v>
      </c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</row>
    <row r="43" spans="1:60" ht="14" thickTop="1" x14ac:dyDescent="0.15">
      <c r="E43" s="3"/>
      <c r="F43" s="3"/>
      <c r="G43" s="3"/>
      <c r="H43" s="5"/>
      <c r="I43" s="12"/>
      <c r="J43" s="12"/>
      <c r="L43" s="2" t="s">
        <v>62</v>
      </c>
      <c r="O43" s="6"/>
      <c r="R43" s="1"/>
      <c r="W43" s="20"/>
      <c r="Y43" s="3"/>
      <c r="Z43" s="3"/>
      <c r="AA43" s="21">
        <f>R43+W43</f>
        <v>0</v>
      </c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</row>
    <row r="44" spans="1:60" x14ac:dyDescent="0.15">
      <c r="A44" s="7"/>
      <c r="B44" s="7"/>
      <c r="E44" s="3"/>
      <c r="F44" s="3"/>
      <c r="G44" s="3"/>
      <c r="J44" s="14"/>
      <c r="R44" s="6"/>
      <c r="S44" s="14"/>
      <c r="AA44" s="13">
        <f>SUM(AA42:AA43)</f>
        <v>90116.249999999985</v>
      </c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</row>
    <row r="45" spans="1:60" x14ac:dyDescent="0.15">
      <c r="A45" s="7"/>
      <c r="B45" s="7"/>
      <c r="E45" s="3"/>
      <c r="F45" s="3"/>
      <c r="G45" s="3"/>
      <c r="J45" s="14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</row>
    <row r="46" spans="1:60" x14ac:dyDescent="0.15">
      <c r="A46" s="7"/>
      <c r="E46" s="3"/>
      <c r="F46" s="3"/>
      <c r="G46" s="3"/>
      <c r="J46" s="14"/>
      <c r="S46" s="15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</row>
    <row r="47" spans="1:60" x14ac:dyDescent="0.15">
      <c r="E47" s="3"/>
      <c r="F47" s="3"/>
      <c r="G47" s="3"/>
      <c r="V47" s="39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</row>
    <row r="48" spans="1:60" x14ac:dyDescent="0.15">
      <c r="E48" s="3"/>
      <c r="F48" s="3"/>
      <c r="G48" s="3"/>
      <c r="V48" s="40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</row>
    <row r="49" spans="1:60" x14ac:dyDescent="0.15">
      <c r="E49" s="3"/>
      <c r="F49" s="3"/>
      <c r="G49" s="3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</row>
    <row r="50" spans="1:60" x14ac:dyDescent="0.15">
      <c r="E50" s="3"/>
      <c r="F50" s="3"/>
      <c r="G50" s="3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</row>
    <row r="51" spans="1:60" x14ac:dyDescent="0.15">
      <c r="B51" s="7"/>
      <c r="C51" s="7"/>
      <c r="D51" s="7"/>
      <c r="E51" s="3"/>
      <c r="F51" s="3"/>
      <c r="G51" s="3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</row>
    <row r="52" spans="1:60" x14ac:dyDescent="0.15">
      <c r="A52" s="7"/>
      <c r="B52" s="7"/>
      <c r="C52" s="7"/>
      <c r="D52" s="7"/>
      <c r="E52" s="3"/>
      <c r="F52" s="3"/>
      <c r="G52" s="3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</row>
    <row r="53" spans="1:60" x14ac:dyDescent="0.15">
      <c r="A53" s="7"/>
      <c r="B53" s="7"/>
      <c r="C53" s="7"/>
      <c r="D53" s="7"/>
      <c r="E53" s="3"/>
      <c r="F53" s="3"/>
      <c r="G53" s="3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</row>
    <row r="54" spans="1:60" x14ac:dyDescent="0.15">
      <c r="A54" s="7"/>
      <c r="E54" s="3"/>
      <c r="F54" s="3"/>
      <c r="G54" s="3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</row>
    <row r="55" spans="1:60" x14ac:dyDescent="0.15">
      <c r="A55" s="7"/>
      <c r="E55" s="3"/>
      <c r="F55" s="3"/>
      <c r="G55" s="3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</row>
    <row r="56" spans="1:60" x14ac:dyDescent="0.15">
      <c r="E56" s="3"/>
      <c r="F56" s="3"/>
      <c r="G56" s="3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</row>
    <row r="57" spans="1:60" x14ac:dyDescent="0.15">
      <c r="E57" s="3"/>
      <c r="F57" s="3"/>
      <c r="G57" s="3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</row>
    <row r="58" spans="1:60" x14ac:dyDescent="0.15">
      <c r="E58" s="3"/>
      <c r="F58" s="3"/>
      <c r="G58" s="3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</row>
    <row r="59" spans="1:60" x14ac:dyDescent="0.15">
      <c r="E59" s="3"/>
      <c r="F59" s="3"/>
      <c r="G59" s="3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</row>
    <row r="60" spans="1:60" x14ac:dyDescent="0.15">
      <c r="E60" s="3"/>
      <c r="F60" s="3"/>
      <c r="G60" s="3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</row>
    <row r="61" spans="1:60" x14ac:dyDescent="0.15">
      <c r="E61" s="3"/>
      <c r="F61" s="3"/>
      <c r="G61" s="3"/>
    </row>
    <row r="62" spans="1:60" x14ac:dyDescent="0.15">
      <c r="E62" s="3"/>
      <c r="F62" s="3"/>
      <c r="G62" s="3"/>
    </row>
  </sheetData>
  <printOptions horizontalCentered="1"/>
  <pageMargins left="0.25" right="0.25" top="0.5" bottom="0.5" header="0.5" footer="0.5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H62"/>
  <sheetViews>
    <sheetView topLeftCell="A19" workbookViewId="0">
      <selection activeCell="H20" sqref="H20"/>
    </sheetView>
  </sheetViews>
  <sheetFormatPr baseColWidth="10" defaultColWidth="9.1640625" defaultRowHeight="13" x14ac:dyDescent="0.15"/>
  <cols>
    <col min="1" max="1" width="25.6640625" style="2" bestFit="1" customWidth="1"/>
    <col min="2" max="2" width="15.5" style="2" customWidth="1"/>
    <col min="3" max="3" width="5.1640625" style="2" customWidth="1"/>
    <col min="4" max="4" width="17.33203125" style="2" bestFit="1" customWidth="1"/>
    <col min="5" max="5" width="10.33203125" style="16" bestFit="1" customWidth="1"/>
    <col min="6" max="6" width="10.5" style="2" customWidth="1"/>
    <col min="7" max="7" width="11.33203125" style="2" customWidth="1"/>
    <col min="8" max="8" width="11" style="3" customWidth="1"/>
    <col min="9" max="9" width="9.1640625" style="2"/>
    <col min="10" max="10" width="10.33203125" style="2" bestFit="1" customWidth="1"/>
    <col min="11" max="11" width="35.5" style="2" customWidth="1"/>
    <col min="12" max="12" width="18.83203125" style="2" customWidth="1"/>
    <col min="13" max="13" width="13.5" style="2" customWidth="1"/>
    <col min="14" max="14" width="5.1640625" style="2" customWidth="1"/>
    <col min="15" max="15" width="9.1640625" style="2"/>
    <col min="16" max="16" width="10" style="2" customWidth="1"/>
    <col min="17" max="17" width="10" style="3" customWidth="1"/>
    <col min="18" max="18" width="11.6640625" style="2" customWidth="1"/>
    <col min="19" max="19" width="12" style="2" customWidth="1"/>
    <col min="20" max="21" width="12.33203125" style="2" customWidth="1"/>
    <col min="22" max="22" width="12.33203125" style="3" customWidth="1"/>
    <col min="23" max="23" width="12.33203125" style="5" customWidth="1"/>
    <col min="24" max="24" width="12.33203125" style="3" customWidth="1"/>
    <col min="25" max="26" width="12.33203125" style="5" customWidth="1"/>
    <col min="27" max="27" width="13.83203125" style="3" customWidth="1"/>
    <col min="28" max="28" width="10.33203125" style="2" bestFit="1" customWidth="1"/>
    <col min="29" max="29" width="9.1640625" style="2"/>
    <col min="30" max="30" width="10.33203125" style="2" bestFit="1" customWidth="1"/>
    <col min="31" max="16384" width="9.1640625" style="2"/>
  </cols>
  <sheetData>
    <row r="1" spans="1:60" x14ac:dyDescent="0.15">
      <c r="A1" s="2" t="s">
        <v>1</v>
      </c>
      <c r="L1" s="2" t="s">
        <v>1</v>
      </c>
      <c r="X1" s="5"/>
    </row>
    <row r="2" spans="1:60" x14ac:dyDescent="0.15">
      <c r="A2" s="2" t="s">
        <v>2</v>
      </c>
      <c r="D2" s="8"/>
      <c r="E2" s="17"/>
      <c r="L2" s="2" t="s">
        <v>2</v>
      </c>
      <c r="X2" s="5"/>
    </row>
    <row r="3" spans="1:60" x14ac:dyDescent="0.15">
      <c r="A3" s="2" t="s">
        <v>3</v>
      </c>
      <c r="L3" s="2" t="s">
        <v>3</v>
      </c>
      <c r="X3" s="5"/>
    </row>
    <row r="4" spans="1:60" x14ac:dyDescent="0.15">
      <c r="A4" s="2" t="s">
        <v>79</v>
      </c>
      <c r="L4" s="2" t="s">
        <v>4</v>
      </c>
      <c r="X4" s="5"/>
    </row>
    <row r="5" spans="1:60" x14ac:dyDescent="0.15">
      <c r="X5" s="5"/>
    </row>
    <row r="6" spans="1:60" x14ac:dyDescent="0.15">
      <c r="A6" s="2" t="s">
        <v>5</v>
      </c>
      <c r="L6" s="2" t="s">
        <v>5</v>
      </c>
      <c r="X6" s="5"/>
    </row>
    <row r="7" spans="1:60" x14ac:dyDescent="0.15">
      <c r="A7" s="2" t="s">
        <v>78</v>
      </c>
      <c r="H7" s="9"/>
      <c r="L7" s="2" t="str">
        <f>A7</f>
        <v>F/Y 2017/2018</v>
      </c>
      <c r="X7" s="5"/>
      <c r="AB7" s="16" t="s">
        <v>28</v>
      </c>
      <c r="AC7" s="16" t="s">
        <v>28</v>
      </c>
      <c r="AD7" s="16" t="s">
        <v>28</v>
      </c>
      <c r="AE7" s="16" t="s">
        <v>28</v>
      </c>
      <c r="AF7" s="16" t="s">
        <v>28</v>
      </c>
      <c r="AG7" s="16" t="s">
        <v>28</v>
      </c>
      <c r="AH7" s="16" t="s">
        <v>28</v>
      </c>
      <c r="AI7" s="16" t="s">
        <v>28</v>
      </c>
      <c r="AJ7" s="16" t="s">
        <v>28</v>
      </c>
      <c r="AK7" s="16" t="s">
        <v>28</v>
      </c>
      <c r="AL7" s="16" t="s">
        <v>28</v>
      </c>
      <c r="AM7" s="16" t="s">
        <v>28</v>
      </c>
    </row>
    <row r="8" spans="1:60" x14ac:dyDescent="0.15">
      <c r="A8" s="10" t="s">
        <v>173</v>
      </c>
      <c r="E8" s="16" t="s">
        <v>28</v>
      </c>
      <c r="F8" s="2" t="s">
        <v>28</v>
      </c>
      <c r="G8" s="2" t="s">
        <v>29</v>
      </c>
      <c r="H8" s="3" t="s">
        <v>194</v>
      </c>
      <c r="I8" s="2" t="s">
        <v>32</v>
      </c>
      <c r="J8" s="2" t="s">
        <v>34</v>
      </c>
      <c r="L8" s="10" t="str">
        <f>A8</f>
        <v>NOVEMBER 2017</v>
      </c>
      <c r="O8" s="2" t="s">
        <v>81</v>
      </c>
      <c r="P8" s="2" t="s">
        <v>82</v>
      </c>
      <c r="Q8" s="3" t="s">
        <v>83</v>
      </c>
      <c r="R8" s="2" t="s">
        <v>84</v>
      </c>
      <c r="S8" s="2" t="s">
        <v>85</v>
      </c>
      <c r="T8" s="2" t="s">
        <v>86</v>
      </c>
      <c r="U8" s="2" t="s">
        <v>87</v>
      </c>
      <c r="V8" s="3" t="s">
        <v>88</v>
      </c>
      <c r="W8" s="5" t="s">
        <v>89</v>
      </c>
      <c r="X8" s="5" t="s">
        <v>90</v>
      </c>
      <c r="Y8" s="5" t="s">
        <v>91</v>
      </c>
      <c r="Z8" s="5" t="s">
        <v>92</v>
      </c>
      <c r="AB8" s="2" t="s">
        <v>81</v>
      </c>
      <c r="AC8" s="2" t="s">
        <v>82</v>
      </c>
      <c r="AD8" s="3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3" t="s">
        <v>88</v>
      </c>
      <c r="AJ8" s="5" t="s">
        <v>89</v>
      </c>
      <c r="AK8" s="5" t="s">
        <v>90</v>
      </c>
      <c r="AL8" s="5" t="s">
        <v>91</v>
      </c>
      <c r="AM8" s="5" t="s">
        <v>92</v>
      </c>
    </row>
    <row r="9" spans="1:60" x14ac:dyDescent="0.15">
      <c r="B9" s="2" t="s">
        <v>6</v>
      </c>
      <c r="C9" s="2" t="s">
        <v>26</v>
      </c>
      <c r="D9" s="2" t="s">
        <v>69</v>
      </c>
      <c r="E9" s="16" t="s">
        <v>27</v>
      </c>
      <c r="F9" s="2" t="s">
        <v>71</v>
      </c>
      <c r="G9" s="2" t="s">
        <v>30</v>
      </c>
      <c r="H9" s="3" t="s">
        <v>31</v>
      </c>
      <c r="I9" s="2" t="s">
        <v>33</v>
      </c>
      <c r="J9" s="2" t="s">
        <v>35</v>
      </c>
      <c r="K9" s="2" t="s">
        <v>36</v>
      </c>
      <c r="M9" s="2" t="s">
        <v>6</v>
      </c>
      <c r="N9" s="2" t="s">
        <v>26</v>
      </c>
      <c r="O9" s="2" t="s">
        <v>40</v>
      </c>
      <c r="P9" s="2" t="s">
        <v>41</v>
      </c>
      <c r="Q9" s="3" t="s">
        <v>42</v>
      </c>
      <c r="R9" s="2" t="s">
        <v>43</v>
      </c>
      <c r="S9" s="2" t="s">
        <v>44</v>
      </c>
      <c r="T9" s="2" t="s">
        <v>45</v>
      </c>
      <c r="U9" s="2" t="s">
        <v>46</v>
      </c>
      <c r="V9" s="3" t="s">
        <v>47</v>
      </c>
      <c r="W9" s="5" t="s">
        <v>48</v>
      </c>
      <c r="X9" s="5" t="s">
        <v>49</v>
      </c>
      <c r="Y9" s="5" t="s">
        <v>50</v>
      </c>
      <c r="Z9" s="5" t="s">
        <v>51</v>
      </c>
      <c r="AA9" s="13" t="s">
        <v>35</v>
      </c>
      <c r="AB9" s="2" t="s">
        <v>40</v>
      </c>
      <c r="AC9" s="2" t="s">
        <v>41</v>
      </c>
      <c r="AD9" s="3" t="s">
        <v>42</v>
      </c>
      <c r="AE9" s="2" t="s">
        <v>43</v>
      </c>
      <c r="AF9" s="2" t="s">
        <v>44</v>
      </c>
      <c r="AG9" s="2" t="s">
        <v>45</v>
      </c>
      <c r="AH9" s="2" t="s">
        <v>46</v>
      </c>
      <c r="AI9" s="3" t="s">
        <v>47</v>
      </c>
      <c r="AJ9" s="5" t="s">
        <v>48</v>
      </c>
      <c r="AK9" s="5" t="s">
        <v>49</v>
      </c>
      <c r="AL9" s="5" t="s">
        <v>50</v>
      </c>
      <c r="AM9" s="5" t="s">
        <v>51</v>
      </c>
      <c r="AN9" s="13" t="s">
        <v>35</v>
      </c>
    </row>
    <row r="10" spans="1:60" x14ac:dyDescent="0.15">
      <c r="A10" s="2" t="s">
        <v>7</v>
      </c>
      <c r="B10" s="28" t="s">
        <v>116</v>
      </c>
      <c r="C10" s="2">
        <v>1</v>
      </c>
      <c r="D10" s="2" t="s">
        <v>73</v>
      </c>
      <c r="E10" s="32">
        <v>0</v>
      </c>
      <c r="F10" s="32">
        <v>0</v>
      </c>
      <c r="G10" s="32">
        <f t="shared" ref="G10:G41" si="0">E10-F10</f>
        <v>0</v>
      </c>
      <c r="H10" s="5">
        <v>0</v>
      </c>
      <c r="L10" s="2" t="s">
        <v>7</v>
      </c>
      <c r="M10" s="11">
        <v>1693036900</v>
      </c>
      <c r="N10" s="2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3">
        <f t="shared" ref="AA10:AA41" si="1">SUM(O10:Z10)</f>
        <v>0</v>
      </c>
      <c r="AB10" s="3">
        <v>0</v>
      </c>
    </row>
    <row r="11" spans="1:60" x14ac:dyDescent="0.15">
      <c r="A11" s="4" t="s">
        <v>67</v>
      </c>
      <c r="B11" s="29" t="s">
        <v>117</v>
      </c>
      <c r="C11" s="4">
        <v>4</v>
      </c>
      <c r="D11" s="4" t="s">
        <v>72</v>
      </c>
      <c r="E11" s="32">
        <v>0</v>
      </c>
      <c r="F11" s="32">
        <v>0</v>
      </c>
      <c r="G11" s="32">
        <f t="shared" si="0"/>
        <v>0</v>
      </c>
      <c r="H11" s="5">
        <v>0</v>
      </c>
      <c r="L11" s="2" t="s">
        <v>7</v>
      </c>
      <c r="M11" s="2">
        <v>1714036900</v>
      </c>
      <c r="N11" s="2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3">
        <f t="shared" si="1"/>
        <v>0</v>
      </c>
      <c r="AB11" s="3">
        <v>0</v>
      </c>
    </row>
    <row r="12" spans="1:60" s="22" customFormat="1" x14ac:dyDescent="0.15">
      <c r="A12" s="22" t="s">
        <v>70</v>
      </c>
      <c r="B12" s="45" t="s">
        <v>111</v>
      </c>
      <c r="C12" s="22">
        <v>1</v>
      </c>
      <c r="D12" s="46" t="s">
        <v>199</v>
      </c>
      <c r="E12" s="47">
        <v>1271</v>
      </c>
      <c r="F12" s="47">
        <v>1567</v>
      </c>
      <c r="G12" s="47">
        <f t="shared" si="0"/>
        <v>-296</v>
      </c>
      <c r="H12" s="18">
        <v>923.21</v>
      </c>
      <c r="L12" s="22" t="str">
        <f>A12</f>
        <v>EDSN  (New School)</v>
      </c>
      <c r="M12" s="48">
        <v>1444770742</v>
      </c>
      <c r="N12" s="22">
        <v>1</v>
      </c>
      <c r="O12" s="18">
        <v>63.16</v>
      </c>
      <c r="P12" s="18">
        <v>50.76</v>
      </c>
      <c r="Q12" s="18">
        <v>87.04</v>
      </c>
      <c r="R12" s="18">
        <v>103.91</v>
      </c>
      <c r="S12" s="18">
        <v>98.17</v>
      </c>
      <c r="T12" s="18">
        <v>680.2</v>
      </c>
      <c r="U12" s="18">
        <v>923.21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23">
        <f t="shared" si="1"/>
        <v>2006.45</v>
      </c>
      <c r="AB12" s="49">
        <v>51</v>
      </c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</row>
    <row r="13" spans="1:60" s="22" customFormat="1" x14ac:dyDescent="0.15">
      <c r="A13" s="22" t="s">
        <v>53</v>
      </c>
      <c r="B13" s="45" t="s">
        <v>97</v>
      </c>
      <c r="C13" s="22">
        <v>2</v>
      </c>
      <c r="D13" s="46" t="s">
        <v>199</v>
      </c>
      <c r="E13" s="47">
        <v>19</v>
      </c>
      <c r="F13" s="47">
        <v>40</v>
      </c>
      <c r="G13" s="47">
        <f t="shared" si="0"/>
        <v>-21</v>
      </c>
      <c r="H13" s="18">
        <v>31.62</v>
      </c>
      <c r="L13" s="22" t="s">
        <v>8</v>
      </c>
      <c r="M13" s="22">
        <v>314038900</v>
      </c>
      <c r="N13" s="22">
        <v>2</v>
      </c>
      <c r="O13" s="18">
        <v>14.79</v>
      </c>
      <c r="P13" s="18">
        <v>14.3</v>
      </c>
      <c r="Q13" s="18">
        <v>15.78</v>
      </c>
      <c r="R13" s="18">
        <v>21.21</v>
      </c>
      <c r="S13" s="18">
        <v>18.07</v>
      </c>
      <c r="T13" s="18">
        <v>34.340000000000003</v>
      </c>
      <c r="U13" s="18">
        <v>31.62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23">
        <f t="shared" si="1"/>
        <v>150.11000000000001</v>
      </c>
      <c r="AB13" s="49">
        <v>0</v>
      </c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</row>
    <row r="14" spans="1:60" s="22" customFormat="1" x14ac:dyDescent="0.15">
      <c r="A14" s="22" t="s">
        <v>53</v>
      </c>
      <c r="B14" s="45" t="s">
        <v>98</v>
      </c>
      <c r="C14" s="22">
        <v>2</v>
      </c>
      <c r="D14" s="46" t="s">
        <v>199</v>
      </c>
      <c r="E14" s="47">
        <v>604</v>
      </c>
      <c r="F14" s="47">
        <v>681</v>
      </c>
      <c r="G14" s="47">
        <f t="shared" si="0"/>
        <v>-77</v>
      </c>
      <c r="H14" s="18">
        <v>478.24</v>
      </c>
      <c r="L14" s="22" t="s">
        <v>8</v>
      </c>
      <c r="M14" s="22">
        <v>335038900</v>
      </c>
      <c r="N14" s="22">
        <v>2</v>
      </c>
      <c r="O14" s="18">
        <v>91.34</v>
      </c>
      <c r="P14" s="18">
        <v>56.4</v>
      </c>
      <c r="Q14" s="18">
        <v>78</v>
      </c>
      <c r="R14" s="18">
        <v>112.11</v>
      </c>
      <c r="S14" s="18">
        <v>182.77</v>
      </c>
      <c r="T14" s="18">
        <v>420.69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23">
        <f t="shared" si="1"/>
        <v>941.31</v>
      </c>
      <c r="AB14" s="49">
        <v>8</v>
      </c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</row>
    <row r="15" spans="1:60" s="22" customFormat="1" x14ac:dyDescent="0.15">
      <c r="A15" s="22" t="s">
        <v>9</v>
      </c>
      <c r="B15" s="45" t="s">
        <v>118</v>
      </c>
      <c r="C15" s="22">
        <v>4</v>
      </c>
      <c r="D15" s="46" t="s">
        <v>199</v>
      </c>
      <c r="E15" s="47">
        <v>478</v>
      </c>
      <c r="F15" s="47">
        <v>1251</v>
      </c>
      <c r="G15" s="47">
        <f t="shared" si="0"/>
        <v>-773</v>
      </c>
      <c r="H15" s="18">
        <v>394.17</v>
      </c>
      <c r="L15" s="22" t="s">
        <v>9</v>
      </c>
      <c r="M15" s="22">
        <v>204046000</v>
      </c>
      <c r="N15" s="22">
        <v>3</v>
      </c>
      <c r="O15" s="18">
        <v>2613.29</v>
      </c>
      <c r="P15" s="18">
        <v>39.54</v>
      </c>
      <c r="Q15" s="18">
        <v>59.43</v>
      </c>
      <c r="R15" s="18">
        <v>58.2</v>
      </c>
      <c r="S15" s="18">
        <v>84.67</v>
      </c>
      <c r="T15" s="18">
        <v>600.14</v>
      </c>
      <c r="U15" s="18">
        <v>394.17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23">
        <f t="shared" si="1"/>
        <v>3849.4399999999996</v>
      </c>
      <c r="AB15" s="49">
        <v>0</v>
      </c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</row>
    <row r="16" spans="1:60" s="22" customFormat="1" x14ac:dyDescent="0.15">
      <c r="A16" s="22" t="s">
        <v>10</v>
      </c>
      <c r="B16" s="45" t="s">
        <v>101</v>
      </c>
      <c r="C16" s="22">
        <v>4</v>
      </c>
      <c r="D16" s="46" t="s">
        <v>199</v>
      </c>
      <c r="E16" s="47">
        <v>23</v>
      </c>
      <c r="F16" s="47">
        <v>29</v>
      </c>
      <c r="G16" s="47">
        <f t="shared" si="0"/>
        <v>-6</v>
      </c>
      <c r="H16" s="18">
        <v>35.26</v>
      </c>
      <c r="L16" s="22" t="s">
        <v>10</v>
      </c>
      <c r="M16" s="22">
        <v>880042100</v>
      </c>
      <c r="N16" s="22">
        <v>4</v>
      </c>
      <c r="O16" s="18">
        <v>28.05</v>
      </c>
      <c r="P16" s="18">
        <v>24.64</v>
      </c>
      <c r="Q16" s="18">
        <v>44.36</v>
      </c>
      <c r="R16" s="18">
        <v>54.42</v>
      </c>
      <c r="S16" s="18">
        <v>45.97</v>
      </c>
      <c r="T16" s="18">
        <v>45.5</v>
      </c>
      <c r="U16" s="18">
        <v>35.26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23">
        <f t="shared" si="1"/>
        <v>278.2</v>
      </c>
      <c r="AB16" s="49">
        <v>14</v>
      </c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</row>
    <row r="17" spans="1:60" s="22" customFormat="1" x14ac:dyDescent="0.15">
      <c r="A17" s="22" t="s">
        <v>10</v>
      </c>
      <c r="B17" s="45" t="s">
        <v>102</v>
      </c>
      <c r="C17" s="22">
        <v>4</v>
      </c>
      <c r="D17" s="46" t="s">
        <v>199</v>
      </c>
      <c r="E17" s="47">
        <v>147</v>
      </c>
      <c r="F17" s="47">
        <v>5</v>
      </c>
      <c r="G17" s="47">
        <f t="shared" si="0"/>
        <v>142</v>
      </c>
      <c r="H17" s="18">
        <v>148.22999999999999</v>
      </c>
      <c r="L17" s="22" t="s">
        <v>10</v>
      </c>
      <c r="M17" s="22">
        <v>901042100</v>
      </c>
      <c r="N17" s="22">
        <v>4</v>
      </c>
      <c r="O17" s="18">
        <v>20.48</v>
      </c>
      <c r="P17" s="18">
        <v>17.16</v>
      </c>
      <c r="Q17" s="18">
        <v>24.96</v>
      </c>
      <c r="R17" s="18">
        <v>32.67</v>
      </c>
      <c r="S17" s="18">
        <v>91.87</v>
      </c>
      <c r="T17" s="18">
        <v>342.02</v>
      </c>
      <c r="U17" s="18">
        <v>148.22999999999999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23">
        <f t="shared" si="1"/>
        <v>677.39</v>
      </c>
      <c r="AB17" s="49">
        <v>6</v>
      </c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</row>
    <row r="18" spans="1:60" s="22" customFormat="1" x14ac:dyDescent="0.15">
      <c r="A18" s="22" t="s">
        <v>58</v>
      </c>
      <c r="B18" s="45" t="s">
        <v>112</v>
      </c>
      <c r="C18" s="22">
        <v>16</v>
      </c>
      <c r="D18" s="46" t="s">
        <v>199</v>
      </c>
      <c r="E18" s="47">
        <v>245</v>
      </c>
      <c r="F18" s="47">
        <v>450</v>
      </c>
      <c r="G18" s="47">
        <f t="shared" si="0"/>
        <v>-205</v>
      </c>
      <c r="H18" s="18">
        <v>261.26</v>
      </c>
      <c r="L18" s="22" t="s">
        <v>11</v>
      </c>
      <c r="M18" s="22">
        <v>1532983611</v>
      </c>
      <c r="N18" s="22">
        <v>16</v>
      </c>
      <c r="O18" s="18">
        <v>35.01</v>
      </c>
      <c r="P18" s="18">
        <v>34.229999999999997</v>
      </c>
      <c r="Q18" s="18">
        <v>71.13</v>
      </c>
      <c r="R18" s="18">
        <v>75.680000000000007</v>
      </c>
      <c r="S18" s="18">
        <v>90.16</v>
      </c>
      <c r="T18" s="18">
        <v>228.2</v>
      </c>
      <c r="U18" s="18">
        <v>261.26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23">
        <f t="shared" si="1"/>
        <v>795.67000000000007</v>
      </c>
      <c r="AB18" s="49">
        <v>17</v>
      </c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</row>
    <row r="19" spans="1:60" s="22" customFormat="1" x14ac:dyDescent="0.15">
      <c r="A19" s="22" t="s">
        <v>56</v>
      </c>
      <c r="B19" s="45" t="s">
        <v>113</v>
      </c>
      <c r="C19" s="22">
        <v>6</v>
      </c>
      <c r="D19" s="46" t="s">
        <v>200</v>
      </c>
      <c r="E19" s="47">
        <v>888</v>
      </c>
      <c r="F19" s="47">
        <v>1066</v>
      </c>
      <c r="G19" s="47">
        <f t="shared" si="0"/>
        <v>-178</v>
      </c>
      <c r="H19" s="18">
        <v>668.95</v>
      </c>
      <c r="L19" s="22" t="s">
        <v>12</v>
      </c>
      <c r="M19" s="22">
        <v>1635048500</v>
      </c>
      <c r="N19" s="22">
        <v>6</v>
      </c>
      <c r="O19" s="18">
        <v>35.61</v>
      </c>
      <c r="P19" s="18">
        <v>65.7</v>
      </c>
      <c r="Q19" s="18">
        <v>60.04</v>
      </c>
      <c r="R19" s="18">
        <v>71.510000000000005</v>
      </c>
      <c r="S19" s="18">
        <v>126.47</v>
      </c>
      <c r="T19" s="18">
        <v>515.9</v>
      </c>
      <c r="U19" s="18">
        <v>668.95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23">
        <f t="shared" si="1"/>
        <v>1544.18</v>
      </c>
      <c r="AB19" s="49">
        <v>21</v>
      </c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</row>
    <row r="20" spans="1:60" x14ac:dyDescent="0.15">
      <c r="A20" s="2" t="s">
        <v>13</v>
      </c>
      <c r="B20" s="28" t="s">
        <v>119</v>
      </c>
      <c r="C20" s="2">
        <v>7</v>
      </c>
      <c r="D20" s="4" t="s">
        <v>193</v>
      </c>
      <c r="E20" s="32">
        <v>149</v>
      </c>
      <c r="F20" s="32">
        <v>58</v>
      </c>
      <c r="G20" s="32">
        <f t="shared" si="0"/>
        <v>91</v>
      </c>
      <c r="H20" s="5">
        <v>153.41</v>
      </c>
      <c r="L20" s="2" t="s">
        <v>13</v>
      </c>
      <c r="M20" s="2">
        <v>1914036400</v>
      </c>
      <c r="N20" s="2">
        <v>7</v>
      </c>
      <c r="O20" s="5">
        <v>52.95</v>
      </c>
      <c r="P20" s="5">
        <v>15.23</v>
      </c>
      <c r="Q20" s="5">
        <v>14.79</v>
      </c>
      <c r="R20" s="5">
        <v>30.1</v>
      </c>
      <c r="S20" s="5">
        <v>1.48</v>
      </c>
      <c r="T20" s="5">
        <v>23.03</v>
      </c>
      <c r="U20" s="5">
        <v>153.41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3">
        <f>SUM(O20:Z20)</f>
        <v>290.99</v>
      </c>
      <c r="AB20" s="35">
        <v>39</v>
      </c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</row>
    <row r="21" spans="1:60" x14ac:dyDescent="0.15">
      <c r="A21" s="4" t="s">
        <v>13</v>
      </c>
      <c r="B21" s="29" t="s">
        <v>120</v>
      </c>
      <c r="C21" s="4">
        <v>7</v>
      </c>
      <c r="D21" s="4" t="s">
        <v>183</v>
      </c>
      <c r="E21" s="32">
        <v>512</v>
      </c>
      <c r="F21" s="32">
        <v>454</v>
      </c>
      <c r="G21" s="32">
        <f t="shared" si="0"/>
        <v>58</v>
      </c>
      <c r="H21" s="5">
        <v>423.94</v>
      </c>
      <c r="L21" s="2" t="s">
        <v>13</v>
      </c>
      <c r="M21" s="2">
        <v>1893036400</v>
      </c>
      <c r="N21" s="2">
        <v>7</v>
      </c>
      <c r="O21" s="5">
        <v>34.85</v>
      </c>
      <c r="P21" s="5">
        <v>26.47</v>
      </c>
      <c r="Q21" s="5">
        <v>59.3</v>
      </c>
      <c r="R21" s="5">
        <v>63.94</v>
      </c>
      <c r="S21" s="5">
        <v>77.510000000000005</v>
      </c>
      <c r="T21" s="5">
        <v>135.82</v>
      </c>
      <c r="U21" s="5">
        <v>423.94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3">
        <f t="shared" si="1"/>
        <v>821.82999999999993</v>
      </c>
      <c r="AB21" s="35">
        <v>20</v>
      </c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</row>
    <row r="22" spans="1:60" s="22" customFormat="1" x14ac:dyDescent="0.15">
      <c r="A22" s="22" t="s">
        <v>61</v>
      </c>
      <c r="B22" s="45" t="s">
        <v>121</v>
      </c>
      <c r="C22" s="22">
        <v>6</v>
      </c>
      <c r="D22" s="46" t="s">
        <v>202</v>
      </c>
      <c r="E22" s="47">
        <v>441</v>
      </c>
      <c r="F22" s="47">
        <v>672</v>
      </c>
      <c r="G22" s="47">
        <f t="shared" si="0"/>
        <v>-231</v>
      </c>
      <c r="H22" s="18">
        <v>368</v>
      </c>
      <c r="L22" s="22" t="s">
        <v>14</v>
      </c>
      <c r="M22" s="22">
        <v>705035367</v>
      </c>
      <c r="N22" s="22">
        <v>6</v>
      </c>
      <c r="O22" s="18">
        <v>312.86</v>
      </c>
      <c r="P22" s="18">
        <v>18.05</v>
      </c>
      <c r="Q22" s="18">
        <v>36.86</v>
      </c>
      <c r="R22" s="18">
        <v>52.75</v>
      </c>
      <c r="S22" s="18">
        <v>127.88</v>
      </c>
      <c r="T22" s="18">
        <v>319.22000000000003</v>
      </c>
      <c r="U22" s="18">
        <v>368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23">
        <f>SUM(O22:Z22)</f>
        <v>1235.6200000000001</v>
      </c>
      <c r="AB22" s="47">
        <v>270</v>
      </c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</row>
    <row r="23" spans="1:60" s="22" customFormat="1" x14ac:dyDescent="0.15">
      <c r="A23" s="48" t="s">
        <v>64</v>
      </c>
      <c r="B23" s="45" t="s">
        <v>122</v>
      </c>
      <c r="C23" s="22">
        <v>5</v>
      </c>
      <c r="D23" s="22" t="s">
        <v>201</v>
      </c>
      <c r="E23" s="47">
        <v>284</v>
      </c>
      <c r="F23" s="47">
        <v>535</v>
      </c>
      <c r="G23" s="47">
        <f t="shared" si="0"/>
        <v>-251</v>
      </c>
      <c r="H23" s="18">
        <v>263.2</v>
      </c>
      <c r="L23" s="22" t="s">
        <v>15</v>
      </c>
      <c r="M23" s="22">
        <v>183046700</v>
      </c>
      <c r="N23" s="22">
        <v>5</v>
      </c>
      <c r="O23" s="18">
        <v>-368.81</v>
      </c>
      <c r="P23" s="18">
        <f>384.97-368.81</f>
        <v>16.160000000000025</v>
      </c>
      <c r="Q23" s="18">
        <v>33.42</v>
      </c>
      <c r="R23" s="18">
        <v>27.94</v>
      </c>
      <c r="S23" s="18">
        <v>54.47</v>
      </c>
      <c r="T23" s="18">
        <v>235.04</v>
      </c>
      <c r="U23" s="18">
        <v>263.2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23">
        <f t="shared" si="1"/>
        <v>261.42</v>
      </c>
      <c r="AB23" s="49">
        <v>0</v>
      </c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</row>
    <row r="24" spans="1:60" s="22" customFormat="1" x14ac:dyDescent="0.15">
      <c r="A24" s="22" t="s">
        <v>16</v>
      </c>
      <c r="B24" s="45" t="s">
        <v>106</v>
      </c>
      <c r="C24" s="22">
        <v>19</v>
      </c>
      <c r="D24" s="46" t="s">
        <v>199</v>
      </c>
      <c r="E24" s="47">
        <v>309</v>
      </c>
      <c r="F24" s="47">
        <v>559</v>
      </c>
      <c r="G24" s="47">
        <f t="shared" si="0"/>
        <v>-250</v>
      </c>
      <c r="H24" s="18">
        <v>281.43</v>
      </c>
      <c r="L24" s="22" t="s">
        <v>16</v>
      </c>
      <c r="M24" s="22">
        <v>1169047000</v>
      </c>
      <c r="N24" s="22">
        <v>19</v>
      </c>
      <c r="O24" s="18">
        <v>46.39</v>
      </c>
      <c r="P24" s="18">
        <v>36.4</v>
      </c>
      <c r="Q24" s="18">
        <v>36.71</v>
      </c>
      <c r="R24" s="18">
        <f>51.6+49.43</f>
        <v>101.03</v>
      </c>
      <c r="S24" s="18">
        <v>86.46</v>
      </c>
      <c r="T24" s="18">
        <v>232.57</v>
      </c>
      <c r="U24" s="18">
        <v>281.43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23">
        <f t="shared" si="1"/>
        <v>820.99</v>
      </c>
      <c r="AB24" s="49">
        <v>33</v>
      </c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</row>
    <row r="25" spans="1:60" x14ac:dyDescent="0.15">
      <c r="A25" s="2" t="s">
        <v>60</v>
      </c>
      <c r="B25" s="28" t="s">
        <v>94</v>
      </c>
      <c r="C25" s="2">
        <v>10</v>
      </c>
      <c r="D25" s="27" t="s">
        <v>95</v>
      </c>
      <c r="E25" s="32">
        <v>0</v>
      </c>
      <c r="F25" s="32">
        <v>0</v>
      </c>
      <c r="G25" s="32">
        <f t="shared" si="0"/>
        <v>0</v>
      </c>
      <c r="H25" s="5">
        <v>0</v>
      </c>
      <c r="L25" s="2" t="s">
        <v>17</v>
      </c>
      <c r="M25" s="2">
        <v>120046700</v>
      </c>
      <c r="N25" s="2">
        <v>10</v>
      </c>
      <c r="O25" s="5">
        <v>13.45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3">
        <f t="shared" si="1"/>
        <v>13.45</v>
      </c>
      <c r="AB25" s="35">
        <v>9</v>
      </c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</row>
    <row r="26" spans="1:60" s="22" customFormat="1" x14ac:dyDescent="0.15">
      <c r="A26" s="48" t="s">
        <v>60</v>
      </c>
      <c r="B26" s="45" t="s">
        <v>124</v>
      </c>
      <c r="C26" s="22">
        <v>10</v>
      </c>
      <c r="D26" s="46" t="s">
        <v>199</v>
      </c>
      <c r="E26" s="47">
        <v>5420</v>
      </c>
      <c r="F26" s="47">
        <v>8026</v>
      </c>
      <c r="G26" s="47">
        <f t="shared" si="0"/>
        <v>-2606</v>
      </c>
      <c r="H26" s="18">
        <v>3486.16</v>
      </c>
      <c r="L26" s="22" t="s">
        <v>17</v>
      </c>
      <c r="M26" s="22">
        <v>162046700</v>
      </c>
      <c r="N26" s="22">
        <v>10</v>
      </c>
      <c r="O26" s="18">
        <v>727.48</v>
      </c>
      <c r="P26" s="18">
        <v>758.01</v>
      </c>
      <c r="Q26" s="18">
        <v>1232.7</v>
      </c>
      <c r="R26" s="18">
        <v>2192.33</v>
      </c>
      <c r="S26" s="18">
        <v>3090.71</v>
      </c>
      <c r="T26" s="18">
        <v>4463.1099999999997</v>
      </c>
      <c r="U26" s="18">
        <v>3486.16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23">
        <f t="shared" si="1"/>
        <v>15950.5</v>
      </c>
      <c r="AB26" s="49">
        <v>2362</v>
      </c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</row>
    <row r="27" spans="1:60" s="22" customFormat="1" x14ac:dyDescent="0.15">
      <c r="A27" s="22" t="s">
        <v>66</v>
      </c>
      <c r="B27" s="45" t="s">
        <v>104</v>
      </c>
      <c r="C27" s="22">
        <v>11</v>
      </c>
      <c r="D27" s="46" t="s">
        <v>199</v>
      </c>
      <c r="E27" s="47">
        <v>738</v>
      </c>
      <c r="F27" s="47">
        <v>1435</v>
      </c>
      <c r="G27" s="47">
        <f t="shared" si="0"/>
        <v>-697</v>
      </c>
      <c r="H27" s="18">
        <v>567.64</v>
      </c>
      <c r="L27" s="22" t="s">
        <v>18</v>
      </c>
      <c r="M27" s="22">
        <v>1067037000</v>
      </c>
      <c r="N27" s="22">
        <v>11</v>
      </c>
      <c r="O27" s="18">
        <v>181.02</v>
      </c>
      <c r="P27" s="18">
        <v>144.22</v>
      </c>
      <c r="Q27" s="18">
        <v>71.11</v>
      </c>
      <c r="R27" s="18">
        <v>77.86</v>
      </c>
      <c r="S27" s="18">
        <v>163.87</v>
      </c>
      <c r="T27" s="18">
        <v>527.66999999999996</v>
      </c>
      <c r="U27" s="18">
        <v>567.64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23">
        <f t="shared" si="1"/>
        <v>1733.3899999999999</v>
      </c>
      <c r="AB27" s="49">
        <v>175</v>
      </c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</row>
    <row r="28" spans="1:60" s="22" customFormat="1" x14ac:dyDescent="0.15">
      <c r="A28" s="22" t="s">
        <v>18</v>
      </c>
      <c r="B28" s="45" t="s">
        <v>110</v>
      </c>
      <c r="C28" s="22">
        <v>11</v>
      </c>
      <c r="D28" s="46" t="s">
        <v>199</v>
      </c>
      <c r="E28" s="47">
        <v>559</v>
      </c>
      <c r="F28" s="47">
        <v>1021</v>
      </c>
      <c r="G28" s="47">
        <f t="shared" si="0"/>
        <v>-462</v>
      </c>
      <c r="H28" s="18">
        <v>448.23</v>
      </c>
      <c r="L28" s="22" t="s">
        <v>18</v>
      </c>
      <c r="M28" s="22">
        <v>1383048200</v>
      </c>
      <c r="N28" s="22">
        <v>11</v>
      </c>
      <c r="O28" s="18">
        <v>54.54</v>
      </c>
      <c r="P28" s="18">
        <v>15.23</v>
      </c>
      <c r="Q28" s="18">
        <v>23.1</v>
      </c>
      <c r="R28" s="18">
        <v>17.010000000000002</v>
      </c>
      <c r="S28" s="18">
        <v>56.29</v>
      </c>
      <c r="T28" s="18">
        <v>453.64</v>
      </c>
      <c r="U28" s="18">
        <v>448.23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23">
        <f>SUM(O28:Z28)</f>
        <v>1068.04</v>
      </c>
      <c r="AB28" s="49">
        <v>41</v>
      </c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</row>
    <row r="29" spans="1:60" s="22" customFormat="1" x14ac:dyDescent="0.15">
      <c r="A29" s="22" t="s">
        <v>0</v>
      </c>
      <c r="B29" s="45" t="s">
        <v>100</v>
      </c>
      <c r="C29" s="22">
        <v>12</v>
      </c>
      <c r="D29" s="46" t="s">
        <v>199</v>
      </c>
      <c r="E29" s="47">
        <v>1125</v>
      </c>
      <c r="F29" s="47">
        <v>881</v>
      </c>
      <c r="G29" s="47">
        <f t="shared" si="0"/>
        <v>244</v>
      </c>
      <c r="H29" s="18">
        <v>825.8</v>
      </c>
      <c r="L29" s="22" t="s">
        <v>19</v>
      </c>
      <c r="M29" s="22">
        <v>866038000</v>
      </c>
      <c r="N29" s="22">
        <v>12</v>
      </c>
      <c r="O29" s="18">
        <v>154.31</v>
      </c>
      <c r="P29" s="18">
        <v>142.5</v>
      </c>
      <c r="Q29" s="18">
        <v>172.52</v>
      </c>
      <c r="R29" s="18">
        <v>273.33</v>
      </c>
      <c r="S29" s="18">
        <v>552.5</v>
      </c>
      <c r="T29" s="18">
        <v>1064.5999999999999</v>
      </c>
      <c r="U29" s="18">
        <v>825.8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23">
        <f t="shared" si="1"/>
        <v>3185.5600000000004</v>
      </c>
      <c r="AB29" s="49">
        <v>146</v>
      </c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</row>
    <row r="30" spans="1:60" s="22" customFormat="1" x14ac:dyDescent="0.15">
      <c r="A30" s="22" t="s">
        <v>19</v>
      </c>
      <c r="B30" s="45" t="s">
        <v>103</v>
      </c>
      <c r="C30" s="22">
        <v>12</v>
      </c>
      <c r="D30" s="46" t="s">
        <v>199</v>
      </c>
      <c r="E30" s="47">
        <v>253</v>
      </c>
      <c r="F30" s="47">
        <v>576</v>
      </c>
      <c r="G30" s="47">
        <f t="shared" si="0"/>
        <v>-323</v>
      </c>
      <c r="H30" s="18">
        <v>244.07</v>
      </c>
      <c r="L30" s="22" t="s">
        <v>19</v>
      </c>
      <c r="M30" s="22">
        <v>1055038000</v>
      </c>
      <c r="N30" s="22">
        <v>12</v>
      </c>
      <c r="O30" s="18">
        <v>61.62</v>
      </c>
      <c r="P30" s="18">
        <v>51.77</v>
      </c>
      <c r="Q30" s="18">
        <v>53.76</v>
      </c>
      <c r="R30" s="18">
        <v>80.69</v>
      </c>
      <c r="S30" s="18">
        <v>76.98</v>
      </c>
      <c r="T30" s="18">
        <v>202.16</v>
      </c>
      <c r="U30" s="18">
        <v>244.07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23">
        <f t="shared" si="1"/>
        <v>771.05</v>
      </c>
      <c r="AB30" s="49">
        <v>49</v>
      </c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</row>
    <row r="31" spans="1:60" s="22" customFormat="1" x14ac:dyDescent="0.15">
      <c r="A31" s="22" t="s">
        <v>59</v>
      </c>
      <c r="B31" s="45" t="s">
        <v>105</v>
      </c>
      <c r="C31" s="22">
        <v>12</v>
      </c>
      <c r="D31" s="46" t="s">
        <v>199</v>
      </c>
      <c r="E31" s="47">
        <v>1745</v>
      </c>
      <c r="F31" s="47">
        <v>2792</v>
      </c>
      <c r="G31" s="47">
        <f t="shared" si="0"/>
        <v>-1047</v>
      </c>
      <c r="H31" s="18">
        <v>1239.44</v>
      </c>
      <c r="L31" s="22" t="s">
        <v>19</v>
      </c>
      <c r="M31" s="22">
        <v>1076038000</v>
      </c>
      <c r="N31" s="22">
        <v>12</v>
      </c>
      <c r="O31" s="18">
        <v>759.95</v>
      </c>
      <c r="P31" s="18">
        <v>621.58000000000004</v>
      </c>
      <c r="Q31" s="18">
        <v>569.08000000000004</v>
      </c>
      <c r="R31" s="18">
        <v>1133.8900000000001</v>
      </c>
      <c r="S31" s="18">
        <v>1013.45</v>
      </c>
      <c r="T31" s="18">
        <v>1405.55</v>
      </c>
      <c r="U31" s="18">
        <v>1239.44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23">
        <f t="shared" si="1"/>
        <v>6742.9400000000005</v>
      </c>
      <c r="AB31" s="49">
        <v>958</v>
      </c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</row>
    <row r="32" spans="1:60" s="22" customFormat="1" x14ac:dyDescent="0.15">
      <c r="A32" s="22" t="s">
        <v>55</v>
      </c>
      <c r="B32" s="45" t="s">
        <v>115</v>
      </c>
      <c r="C32" s="22">
        <v>14</v>
      </c>
      <c r="D32" s="46" t="s">
        <v>199</v>
      </c>
      <c r="E32" s="47">
        <v>412</v>
      </c>
      <c r="F32" s="47">
        <v>620</v>
      </c>
      <c r="G32" s="47">
        <f t="shared" si="0"/>
        <v>-208</v>
      </c>
      <c r="H32" s="18">
        <v>350.14</v>
      </c>
      <c r="L32" s="22" t="s">
        <v>20</v>
      </c>
      <c r="M32" s="22">
        <v>2015041200</v>
      </c>
      <c r="N32" s="22">
        <v>14</v>
      </c>
      <c r="O32" s="18">
        <v>26.67</v>
      </c>
      <c r="P32" s="18">
        <v>20.85</v>
      </c>
      <c r="Q32" s="18">
        <v>14.79</v>
      </c>
      <c r="R32" s="18">
        <v>19.899999999999999</v>
      </c>
      <c r="S32" s="18">
        <v>169.27</v>
      </c>
      <c r="T32" s="18">
        <v>411.03</v>
      </c>
      <c r="U32" s="18">
        <v>350.14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23">
        <f t="shared" si="1"/>
        <v>1012.65</v>
      </c>
      <c r="AB32" s="49">
        <v>11</v>
      </c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</row>
    <row r="33" spans="1:60" s="22" customFormat="1" x14ac:dyDescent="0.15">
      <c r="A33" s="22" t="s">
        <v>65</v>
      </c>
      <c r="B33" s="45" t="s">
        <v>107</v>
      </c>
      <c r="C33" s="22">
        <v>15</v>
      </c>
      <c r="D33" s="46" t="s">
        <v>199</v>
      </c>
      <c r="E33" s="47">
        <v>7590</v>
      </c>
      <c r="F33" s="47">
        <v>12420</v>
      </c>
      <c r="G33" s="47">
        <f t="shared" si="0"/>
        <v>-4830</v>
      </c>
      <c r="H33" s="18">
        <v>4578.88</v>
      </c>
      <c r="J33" s="51"/>
      <c r="L33" s="22" t="s">
        <v>21</v>
      </c>
      <c r="M33" s="22">
        <v>1187031200</v>
      </c>
      <c r="N33" s="22">
        <v>15</v>
      </c>
      <c r="O33" s="18">
        <v>1659.9</v>
      </c>
      <c r="P33" s="18">
        <v>1915.47</v>
      </c>
      <c r="Q33" s="18">
        <v>1422.07</v>
      </c>
      <c r="R33" s="18">
        <v>2851.37</v>
      </c>
      <c r="S33" s="18">
        <v>3655.61</v>
      </c>
      <c r="T33" s="18">
        <v>4463.42</v>
      </c>
      <c r="U33" s="18">
        <v>4578.88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23">
        <f t="shared" si="1"/>
        <v>20546.72</v>
      </c>
      <c r="AB33" s="49">
        <v>2243</v>
      </c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</row>
    <row r="34" spans="1:60" x14ac:dyDescent="0.15">
      <c r="A34" s="2" t="s">
        <v>68</v>
      </c>
      <c r="B34" s="28" t="s">
        <v>123</v>
      </c>
      <c r="C34" s="2">
        <v>70</v>
      </c>
      <c r="D34" s="27"/>
      <c r="E34" s="32">
        <v>0</v>
      </c>
      <c r="F34" s="32">
        <v>0</v>
      </c>
      <c r="G34" s="32">
        <f t="shared" si="0"/>
        <v>0</v>
      </c>
      <c r="H34" s="5">
        <v>0</v>
      </c>
      <c r="L34" s="2" t="s">
        <v>24</v>
      </c>
      <c r="M34" s="2">
        <v>1197038000</v>
      </c>
      <c r="N34" s="2">
        <v>70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3">
        <f>SUM(O34:Z34)</f>
        <v>0</v>
      </c>
      <c r="AB34" s="35">
        <v>0</v>
      </c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</row>
    <row r="35" spans="1:60" s="22" customFormat="1" x14ac:dyDescent="0.15">
      <c r="A35" s="48" t="s">
        <v>22</v>
      </c>
      <c r="B35" s="45" t="s">
        <v>96</v>
      </c>
      <c r="C35" s="22">
        <v>60</v>
      </c>
      <c r="D35" s="46" t="s">
        <v>199</v>
      </c>
      <c r="E35" s="47">
        <v>15</v>
      </c>
      <c r="F35" s="47">
        <v>4</v>
      </c>
      <c r="G35" s="47">
        <f t="shared" si="0"/>
        <v>11</v>
      </c>
      <c r="H35" s="18">
        <v>27.96</v>
      </c>
      <c r="J35" s="50">
        <f>SUM(H10:H35)</f>
        <v>16199.239999999998</v>
      </c>
      <c r="K35" s="22" t="s">
        <v>37</v>
      </c>
      <c r="L35" s="22" t="s">
        <v>22</v>
      </c>
      <c r="M35" s="22">
        <v>207046800</v>
      </c>
      <c r="N35" s="22">
        <v>60</v>
      </c>
      <c r="O35" s="18">
        <v>17.62</v>
      </c>
      <c r="P35" s="18">
        <v>19.04</v>
      </c>
      <c r="Q35" s="18">
        <v>15.71</v>
      </c>
      <c r="R35" s="18">
        <v>18.16</v>
      </c>
      <c r="S35" s="18">
        <v>16.27</v>
      </c>
      <c r="T35" s="18">
        <v>32.479999999999997</v>
      </c>
      <c r="U35" s="18">
        <v>27.96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23">
        <f t="shared" si="1"/>
        <v>147.24</v>
      </c>
      <c r="AB35" s="49">
        <v>3</v>
      </c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</row>
    <row r="36" spans="1:60" s="22" customFormat="1" x14ac:dyDescent="0.15">
      <c r="A36" s="22" t="s">
        <v>57</v>
      </c>
      <c r="B36" s="45" t="s">
        <v>114</v>
      </c>
      <c r="C36" s="22">
        <v>58</v>
      </c>
      <c r="D36" s="46" t="s">
        <v>199</v>
      </c>
      <c r="E36" s="47">
        <v>9</v>
      </c>
      <c r="F36" s="47">
        <v>6</v>
      </c>
      <c r="G36" s="47">
        <f t="shared" si="0"/>
        <v>3</v>
      </c>
      <c r="H36" s="18">
        <v>22.5</v>
      </c>
      <c r="J36" s="52">
        <f>SUM(H36:H36)</f>
        <v>22.5</v>
      </c>
      <c r="K36" s="22" t="s">
        <v>74</v>
      </c>
      <c r="L36" s="22" t="s">
        <v>23</v>
      </c>
      <c r="M36" s="22">
        <v>1671034200</v>
      </c>
      <c r="N36" s="22">
        <v>58</v>
      </c>
      <c r="O36" s="18">
        <v>18.59</v>
      </c>
      <c r="P36" s="18">
        <v>16.170000000000002</v>
      </c>
      <c r="Q36" s="18">
        <v>20.420000000000002</v>
      </c>
      <c r="R36" s="18">
        <v>25</v>
      </c>
      <c r="S36" s="18">
        <v>20.78</v>
      </c>
      <c r="T36" s="18">
        <v>23.16</v>
      </c>
      <c r="U36" s="18">
        <v>22.5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23">
        <f t="shared" si="1"/>
        <v>146.62</v>
      </c>
      <c r="AB36" s="49">
        <v>4</v>
      </c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</row>
    <row r="37" spans="1:60" s="22" customFormat="1" x14ac:dyDescent="0.15">
      <c r="A37" s="22" t="s">
        <v>63</v>
      </c>
      <c r="B37" s="45" t="s">
        <v>108</v>
      </c>
      <c r="C37" s="22">
        <v>70</v>
      </c>
      <c r="D37" s="46" t="s">
        <v>199</v>
      </c>
      <c r="E37" s="47">
        <v>313</v>
      </c>
      <c r="F37" s="47">
        <v>464</v>
      </c>
      <c r="G37" s="47">
        <f t="shared" si="0"/>
        <v>-151</v>
      </c>
      <c r="H37" s="18">
        <v>284.10000000000002</v>
      </c>
      <c r="L37" s="22" t="s">
        <v>24</v>
      </c>
      <c r="M37" s="22">
        <v>1218038000</v>
      </c>
      <c r="N37" s="22">
        <v>70</v>
      </c>
      <c r="O37" s="18">
        <v>19.57</v>
      </c>
      <c r="P37" s="18">
        <v>18.05</v>
      </c>
      <c r="Q37" s="18">
        <v>19.420000000000002</v>
      </c>
      <c r="R37" s="18">
        <v>21.72</v>
      </c>
      <c r="S37" s="18">
        <v>39.26</v>
      </c>
      <c r="T37" s="18">
        <v>275.75</v>
      </c>
      <c r="U37" s="18">
        <v>284.10000000000002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23">
        <f t="shared" si="1"/>
        <v>677.87</v>
      </c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</row>
    <row r="38" spans="1:60" s="22" customFormat="1" x14ac:dyDescent="0.15">
      <c r="A38" s="22" t="s">
        <v>24</v>
      </c>
      <c r="B38" s="45" t="s">
        <v>99</v>
      </c>
      <c r="C38" s="22">
        <v>70</v>
      </c>
      <c r="D38" s="46" t="s">
        <v>200</v>
      </c>
      <c r="E38" s="47">
        <v>80</v>
      </c>
      <c r="F38" s="47">
        <v>105</v>
      </c>
      <c r="G38" s="47">
        <f>E38-F38</f>
        <v>-25</v>
      </c>
      <c r="H38" s="18">
        <v>96.51</v>
      </c>
      <c r="L38" s="22" t="s">
        <v>24</v>
      </c>
      <c r="M38" s="22">
        <v>777037900</v>
      </c>
      <c r="N38" s="22">
        <v>70</v>
      </c>
      <c r="O38" s="18">
        <v>42.31</v>
      </c>
      <c r="P38" s="18">
        <v>44.59</v>
      </c>
      <c r="Q38" s="18">
        <v>40.130000000000003</v>
      </c>
      <c r="R38" s="18">
        <v>41.7</v>
      </c>
      <c r="S38" s="18">
        <v>45.63</v>
      </c>
      <c r="T38" s="18">
        <v>91.74</v>
      </c>
      <c r="U38" s="18">
        <v>96.51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23">
        <f>SUM(O38:Z38)</f>
        <v>402.61</v>
      </c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</row>
    <row r="39" spans="1:60" x14ac:dyDescent="0.15">
      <c r="A39" s="2" t="s">
        <v>39</v>
      </c>
      <c r="B39" s="28" t="s">
        <v>125</v>
      </c>
      <c r="C39" s="2">
        <v>70</v>
      </c>
      <c r="D39" s="27" t="s">
        <v>195</v>
      </c>
      <c r="E39" s="32">
        <v>267</v>
      </c>
      <c r="F39" s="32">
        <v>320</v>
      </c>
      <c r="G39" s="32">
        <f>E39-F39</f>
        <v>-53</v>
      </c>
      <c r="H39" s="5">
        <v>256.57</v>
      </c>
      <c r="L39" s="2" t="s">
        <v>39</v>
      </c>
      <c r="M39" s="2">
        <v>1176038000</v>
      </c>
      <c r="N39" s="2">
        <v>70</v>
      </c>
      <c r="O39" s="5">
        <v>33.07</v>
      </c>
      <c r="P39" s="5">
        <v>30.18</v>
      </c>
      <c r="Q39" s="5">
        <v>30.49</v>
      </c>
      <c r="R39" s="5">
        <v>29.71</v>
      </c>
      <c r="S39" s="5">
        <v>61.29</v>
      </c>
      <c r="T39" s="5">
        <v>142.82</v>
      </c>
      <c r="U39" s="5">
        <v>256.57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3">
        <f>SUM(O39:Z39)</f>
        <v>584.12999999999988</v>
      </c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</row>
    <row r="40" spans="1:60" s="22" customFormat="1" x14ac:dyDescent="0.15">
      <c r="A40" s="22" t="s">
        <v>54</v>
      </c>
      <c r="B40" s="45" t="s">
        <v>109</v>
      </c>
      <c r="C40" s="22">
        <v>70</v>
      </c>
      <c r="D40" s="46" t="s">
        <v>199</v>
      </c>
      <c r="E40" s="47">
        <v>116</v>
      </c>
      <c r="F40" s="47">
        <v>157</v>
      </c>
      <c r="G40" s="47">
        <f t="shared" si="0"/>
        <v>-41</v>
      </c>
      <c r="H40" s="18">
        <v>119.99</v>
      </c>
      <c r="J40" s="52">
        <f>SUM(H37:H40)</f>
        <v>757.17000000000007</v>
      </c>
      <c r="K40" s="22" t="s">
        <v>52</v>
      </c>
      <c r="L40" s="22" t="s">
        <v>25</v>
      </c>
      <c r="M40" s="22">
        <v>1286038000</v>
      </c>
      <c r="N40" s="22">
        <v>70</v>
      </c>
      <c r="O40" s="18">
        <v>41.55</v>
      </c>
      <c r="P40" s="18">
        <v>39.61</v>
      </c>
      <c r="Q40" s="18">
        <v>39.840000000000003</v>
      </c>
      <c r="R40" s="18">
        <v>41.66</v>
      </c>
      <c r="S40" s="18">
        <v>74</v>
      </c>
      <c r="T40" s="18">
        <v>115.3</v>
      </c>
      <c r="U40" s="18">
        <v>119.99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23">
        <f t="shared" si="1"/>
        <v>471.95</v>
      </c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</row>
    <row r="41" spans="1:60" x14ac:dyDescent="0.15">
      <c r="A41" s="2" t="s">
        <v>197</v>
      </c>
      <c r="B41" s="28" t="s">
        <v>196</v>
      </c>
      <c r="C41" s="2">
        <v>70</v>
      </c>
      <c r="D41" s="27" t="s">
        <v>198</v>
      </c>
      <c r="E41" s="32">
        <v>0</v>
      </c>
      <c r="F41" s="32">
        <v>0</v>
      </c>
      <c r="G41" s="32">
        <f t="shared" si="0"/>
        <v>0</v>
      </c>
      <c r="H41" s="5"/>
      <c r="J41" s="6"/>
      <c r="L41" s="2" t="str">
        <f>A41</f>
        <v>SUNSET PK CHURCH</v>
      </c>
      <c r="M41" s="2">
        <v>1551048500</v>
      </c>
      <c r="O41" s="5"/>
      <c r="P41" s="5"/>
      <c r="Q41" s="5"/>
      <c r="R41" s="5"/>
      <c r="S41" s="5"/>
      <c r="T41" s="5"/>
      <c r="U41" s="5"/>
      <c r="V41" s="5"/>
      <c r="X41" s="5"/>
      <c r="AA41" s="3">
        <f t="shared" si="1"/>
        <v>0</v>
      </c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</row>
    <row r="42" spans="1:60" s="19" customFormat="1" ht="14" thickBot="1" x14ac:dyDescent="0.2">
      <c r="B42" s="28"/>
      <c r="E42" s="43">
        <f>SUM(E10:E41)</f>
        <v>24012</v>
      </c>
      <c r="F42" s="43">
        <f>SUM(F10:F41)</f>
        <v>36194</v>
      </c>
      <c r="G42" s="43">
        <f>SUM(G10:G41)</f>
        <v>-12182</v>
      </c>
      <c r="H42" s="41">
        <f t="shared" ref="H42" si="2">SUM(H10:H40)</f>
        <v>16978.909999999996</v>
      </c>
      <c r="I42" s="19">
        <f>SUM(I10:I40)</f>
        <v>0</v>
      </c>
      <c r="J42" s="44">
        <f>SUM(J35:J41)</f>
        <v>16978.909999999996</v>
      </c>
      <c r="O42" s="41">
        <f>SUM(O10:O41)</f>
        <v>6791.62</v>
      </c>
      <c r="P42" s="41">
        <f t="shared" ref="P42:AB42" si="3">SUM(P10:P41)</f>
        <v>4252.3100000000004</v>
      </c>
      <c r="Q42" s="41">
        <f t="shared" si="3"/>
        <v>4346.96</v>
      </c>
      <c r="R42" s="41">
        <f t="shared" si="3"/>
        <v>7629.8</v>
      </c>
      <c r="S42" s="41">
        <f t="shared" si="3"/>
        <v>10121.86</v>
      </c>
      <c r="T42" s="41">
        <f t="shared" si="3"/>
        <v>17485.099999999999</v>
      </c>
      <c r="U42" s="41">
        <f t="shared" si="3"/>
        <v>16500.669999999998</v>
      </c>
      <c r="V42" s="41">
        <f t="shared" si="3"/>
        <v>0</v>
      </c>
      <c r="W42" s="41">
        <f t="shared" si="3"/>
        <v>0</v>
      </c>
      <c r="X42" s="41">
        <f t="shared" si="3"/>
        <v>0</v>
      </c>
      <c r="Y42" s="41">
        <f t="shared" si="3"/>
        <v>0</v>
      </c>
      <c r="Z42" s="41">
        <f t="shared" si="3"/>
        <v>0</v>
      </c>
      <c r="AA42" s="41">
        <f t="shared" si="3"/>
        <v>67128.320000000007</v>
      </c>
      <c r="AB42" s="55">
        <f t="shared" si="3"/>
        <v>6480</v>
      </c>
      <c r="AC42" s="42">
        <f t="shared" ref="AC42:AN42" si="4">SUM(AC10:AC40)</f>
        <v>0</v>
      </c>
      <c r="AD42" s="42">
        <f t="shared" si="4"/>
        <v>0</v>
      </c>
      <c r="AE42" s="42">
        <f t="shared" si="4"/>
        <v>0</v>
      </c>
      <c r="AF42" s="42">
        <f t="shared" si="4"/>
        <v>0</v>
      </c>
      <c r="AG42" s="42">
        <f t="shared" si="4"/>
        <v>0</v>
      </c>
      <c r="AH42" s="42">
        <f t="shared" si="4"/>
        <v>0</v>
      </c>
      <c r="AI42" s="42">
        <f t="shared" si="4"/>
        <v>0</v>
      </c>
      <c r="AJ42" s="42">
        <f t="shared" si="4"/>
        <v>0</v>
      </c>
      <c r="AK42" s="42">
        <f t="shared" si="4"/>
        <v>0</v>
      </c>
      <c r="AL42" s="42">
        <f t="shared" si="4"/>
        <v>0</v>
      </c>
      <c r="AM42" s="42">
        <f t="shared" si="4"/>
        <v>0</v>
      </c>
      <c r="AN42" s="42">
        <f t="shared" si="4"/>
        <v>0</v>
      </c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</row>
    <row r="43" spans="1:60" ht="14" thickTop="1" x14ac:dyDescent="0.15">
      <c r="E43" s="3"/>
      <c r="F43" s="3"/>
      <c r="G43" s="3"/>
      <c r="H43" s="5"/>
      <c r="I43" s="12"/>
      <c r="J43" s="12"/>
      <c r="L43" s="2" t="s">
        <v>62</v>
      </c>
      <c r="O43" s="6"/>
      <c r="R43" s="1"/>
      <c r="W43" s="20"/>
      <c r="Y43" s="3"/>
      <c r="Z43" s="3"/>
      <c r="AA43" s="21">
        <f>R43+W43</f>
        <v>0</v>
      </c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</row>
    <row r="44" spans="1:60" x14ac:dyDescent="0.15">
      <c r="A44" s="7"/>
      <c r="B44" s="7"/>
      <c r="E44" s="3"/>
      <c r="F44" s="3"/>
      <c r="G44" s="3"/>
      <c r="J44" s="14"/>
      <c r="R44" s="6"/>
      <c r="S44" s="14"/>
      <c r="AA44" s="13">
        <f>SUM(AA42:AA43)</f>
        <v>67128.320000000007</v>
      </c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</row>
    <row r="45" spans="1:60" x14ac:dyDescent="0.15">
      <c r="A45" s="7"/>
      <c r="B45" s="7"/>
      <c r="E45" s="3"/>
      <c r="F45" s="3"/>
      <c r="G45" s="3"/>
      <c r="J45" s="14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</row>
    <row r="46" spans="1:60" x14ac:dyDescent="0.15">
      <c r="A46" s="7"/>
      <c r="E46" s="3"/>
      <c r="F46" s="3"/>
      <c r="G46" s="3"/>
      <c r="J46" s="14"/>
      <c r="S46" s="15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</row>
    <row r="47" spans="1:60" x14ac:dyDescent="0.15">
      <c r="E47" s="3"/>
      <c r="F47" s="3"/>
      <c r="G47" s="3"/>
      <c r="V47" s="39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</row>
    <row r="48" spans="1:60" x14ac:dyDescent="0.15">
      <c r="E48" s="3"/>
      <c r="F48" s="3"/>
      <c r="G48" s="3"/>
      <c r="V48" s="40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</row>
    <row r="49" spans="1:60" x14ac:dyDescent="0.15">
      <c r="E49" s="3"/>
      <c r="F49" s="3"/>
      <c r="G49" s="3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</row>
    <row r="50" spans="1:60" x14ac:dyDescent="0.15">
      <c r="E50" s="3"/>
      <c r="F50" s="3"/>
      <c r="G50" s="3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</row>
    <row r="51" spans="1:60" x14ac:dyDescent="0.15">
      <c r="B51" s="7"/>
      <c r="C51" s="7"/>
      <c r="D51" s="7"/>
      <c r="E51" s="3"/>
      <c r="F51" s="3"/>
      <c r="G51" s="3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</row>
    <row r="52" spans="1:60" x14ac:dyDescent="0.15">
      <c r="A52" s="7"/>
      <c r="B52" s="7"/>
      <c r="C52" s="7"/>
      <c r="D52" s="7"/>
      <c r="E52" s="3"/>
      <c r="F52" s="3"/>
      <c r="G52" s="3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</row>
    <row r="53" spans="1:60" x14ac:dyDescent="0.15">
      <c r="A53" s="7"/>
      <c r="B53" s="7"/>
      <c r="C53" s="7"/>
      <c r="D53" s="7"/>
      <c r="E53" s="3"/>
      <c r="F53" s="3"/>
      <c r="G53" s="3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</row>
    <row r="54" spans="1:60" x14ac:dyDescent="0.15">
      <c r="A54" s="7"/>
      <c r="E54" s="3"/>
      <c r="F54" s="3"/>
      <c r="G54" s="3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</row>
    <row r="55" spans="1:60" x14ac:dyDescent="0.15">
      <c r="A55" s="7"/>
      <c r="E55" s="3"/>
      <c r="F55" s="3"/>
      <c r="G55" s="3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</row>
    <row r="56" spans="1:60" x14ac:dyDescent="0.15">
      <c r="E56" s="3"/>
      <c r="F56" s="3"/>
      <c r="G56" s="3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</row>
    <row r="57" spans="1:60" x14ac:dyDescent="0.15">
      <c r="E57" s="3"/>
      <c r="F57" s="3"/>
      <c r="G57" s="3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</row>
    <row r="58" spans="1:60" x14ac:dyDescent="0.15">
      <c r="E58" s="3"/>
      <c r="F58" s="3"/>
      <c r="G58" s="3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</row>
    <row r="59" spans="1:60" x14ac:dyDescent="0.15">
      <c r="E59" s="3"/>
      <c r="F59" s="3"/>
      <c r="G59" s="3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</row>
    <row r="60" spans="1:60" x14ac:dyDescent="0.15">
      <c r="E60" s="3"/>
      <c r="F60" s="3"/>
      <c r="G60" s="3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</row>
    <row r="61" spans="1:60" x14ac:dyDescent="0.15">
      <c r="E61" s="3"/>
      <c r="F61" s="3"/>
      <c r="G61" s="3"/>
    </row>
    <row r="62" spans="1:60" x14ac:dyDescent="0.15">
      <c r="E62" s="3"/>
      <c r="F62" s="3"/>
      <c r="G62" s="3"/>
    </row>
  </sheetData>
  <printOptions horizontalCentered="1"/>
  <pageMargins left="0.25" right="0.25" top="0.5" bottom="0.5" header="0.5" footer="0.5"/>
  <pageSetup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H61"/>
  <sheetViews>
    <sheetView topLeftCell="A19" workbookViewId="0">
      <selection activeCell="I44" sqref="I44"/>
    </sheetView>
  </sheetViews>
  <sheetFormatPr baseColWidth="10" defaultColWidth="9.1640625" defaultRowHeight="13" x14ac:dyDescent="0.15"/>
  <cols>
    <col min="1" max="1" width="25.6640625" style="2" bestFit="1" customWidth="1"/>
    <col min="2" max="2" width="15.5" style="2" customWidth="1"/>
    <col min="3" max="3" width="5.1640625" style="2" customWidth="1"/>
    <col min="4" max="4" width="17.33203125" style="2" bestFit="1" customWidth="1"/>
    <col min="5" max="5" width="10.33203125" style="16" bestFit="1" customWidth="1"/>
    <col min="6" max="6" width="10.5" style="2" customWidth="1"/>
    <col min="7" max="7" width="11.33203125" style="2" customWidth="1"/>
    <col min="8" max="8" width="11" style="3" customWidth="1"/>
    <col min="9" max="9" width="9.1640625" style="2"/>
    <col min="10" max="10" width="10.33203125" style="2" bestFit="1" customWidth="1"/>
    <col min="11" max="11" width="35.5" style="2" customWidth="1"/>
    <col min="12" max="12" width="18.83203125" style="2" customWidth="1"/>
    <col min="13" max="13" width="13.5" style="2" customWidth="1"/>
    <col min="14" max="14" width="5.1640625" style="2" customWidth="1"/>
    <col min="15" max="15" width="9.1640625" style="2"/>
    <col min="16" max="16" width="10" style="2" customWidth="1"/>
    <col min="17" max="17" width="10" style="3" customWidth="1"/>
    <col min="18" max="21" width="10" style="2" customWidth="1"/>
    <col min="22" max="22" width="12.83203125" style="3" customWidth="1"/>
    <col min="23" max="23" width="11" style="5" customWidth="1"/>
    <col min="24" max="24" width="13" style="3" customWidth="1"/>
    <col min="25" max="25" width="12" style="5" customWidth="1"/>
    <col min="26" max="26" width="11.1640625" style="5" customWidth="1"/>
    <col min="27" max="27" width="13.83203125" style="3" customWidth="1"/>
    <col min="28" max="29" width="9.1640625" style="2"/>
    <col min="30" max="30" width="10.33203125" style="2" bestFit="1" customWidth="1"/>
    <col min="31" max="16384" width="9.1640625" style="2"/>
  </cols>
  <sheetData>
    <row r="1" spans="1:60" x14ac:dyDescent="0.15">
      <c r="A1" s="2" t="s">
        <v>1</v>
      </c>
      <c r="L1" s="2" t="s">
        <v>1</v>
      </c>
      <c r="X1" s="5"/>
    </row>
    <row r="2" spans="1:60" x14ac:dyDescent="0.15">
      <c r="A2" s="2" t="s">
        <v>2</v>
      </c>
      <c r="D2" s="8"/>
      <c r="E2" s="17"/>
      <c r="L2" s="2" t="s">
        <v>2</v>
      </c>
      <c r="X2" s="5"/>
    </row>
    <row r="3" spans="1:60" x14ac:dyDescent="0.15">
      <c r="A3" s="2" t="s">
        <v>3</v>
      </c>
      <c r="L3" s="2" t="s">
        <v>3</v>
      </c>
      <c r="X3" s="5"/>
    </row>
    <row r="4" spans="1:60" x14ac:dyDescent="0.15">
      <c r="A4" s="2" t="s">
        <v>79</v>
      </c>
      <c r="L4" s="2" t="s">
        <v>4</v>
      </c>
      <c r="X4" s="5"/>
    </row>
    <row r="5" spans="1:60" x14ac:dyDescent="0.15">
      <c r="X5" s="5"/>
    </row>
    <row r="6" spans="1:60" x14ac:dyDescent="0.15">
      <c r="A6" s="2" t="s">
        <v>5</v>
      </c>
      <c r="L6" s="2" t="s">
        <v>5</v>
      </c>
      <c r="X6" s="5"/>
    </row>
    <row r="7" spans="1:60" x14ac:dyDescent="0.15">
      <c r="A7" s="2" t="s">
        <v>78</v>
      </c>
      <c r="H7" s="9"/>
      <c r="L7" s="2" t="str">
        <f>A7</f>
        <v>F/Y 2017/2018</v>
      </c>
      <c r="X7" s="5"/>
      <c r="AB7" s="16" t="s">
        <v>28</v>
      </c>
      <c r="AC7" s="16" t="s">
        <v>28</v>
      </c>
      <c r="AD7" s="16" t="s">
        <v>28</v>
      </c>
      <c r="AE7" s="16" t="s">
        <v>28</v>
      </c>
      <c r="AF7" s="16" t="s">
        <v>28</v>
      </c>
      <c r="AG7" s="16" t="s">
        <v>28</v>
      </c>
      <c r="AH7" s="16" t="s">
        <v>28</v>
      </c>
      <c r="AI7" s="16" t="s">
        <v>28</v>
      </c>
      <c r="AJ7" s="16" t="s">
        <v>28</v>
      </c>
      <c r="AK7" s="16" t="s">
        <v>28</v>
      </c>
      <c r="AL7" s="16" t="s">
        <v>28</v>
      </c>
      <c r="AM7" s="16" t="s">
        <v>28</v>
      </c>
    </row>
    <row r="8" spans="1:60" x14ac:dyDescent="0.15">
      <c r="A8" s="10" t="s">
        <v>173</v>
      </c>
      <c r="E8" s="16" t="s">
        <v>28</v>
      </c>
      <c r="F8" s="2" t="s">
        <v>28</v>
      </c>
      <c r="G8" s="2" t="s">
        <v>29</v>
      </c>
      <c r="H8" s="3" t="s">
        <v>184</v>
      </c>
      <c r="I8" s="2" t="s">
        <v>32</v>
      </c>
      <c r="J8" s="2" t="s">
        <v>34</v>
      </c>
      <c r="L8" s="10" t="str">
        <f>A8</f>
        <v>NOVEMBER 2017</v>
      </c>
      <c r="O8" s="2" t="s">
        <v>81</v>
      </c>
      <c r="P8" s="2" t="s">
        <v>82</v>
      </c>
      <c r="Q8" s="3" t="s">
        <v>83</v>
      </c>
      <c r="R8" s="2" t="s">
        <v>84</v>
      </c>
      <c r="S8" s="2" t="s">
        <v>85</v>
      </c>
      <c r="T8" s="2" t="s">
        <v>86</v>
      </c>
      <c r="U8" s="2" t="s">
        <v>87</v>
      </c>
      <c r="V8" s="3" t="s">
        <v>88</v>
      </c>
      <c r="W8" s="5" t="s">
        <v>89</v>
      </c>
      <c r="X8" s="5" t="s">
        <v>90</v>
      </c>
      <c r="Y8" s="5" t="s">
        <v>91</v>
      </c>
      <c r="Z8" s="5" t="s">
        <v>92</v>
      </c>
      <c r="AB8" s="2" t="s">
        <v>81</v>
      </c>
      <c r="AC8" s="2" t="s">
        <v>82</v>
      </c>
      <c r="AD8" s="3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3" t="s">
        <v>88</v>
      </c>
      <c r="AJ8" s="5" t="s">
        <v>89</v>
      </c>
      <c r="AK8" s="5" t="s">
        <v>90</v>
      </c>
      <c r="AL8" s="5" t="s">
        <v>91</v>
      </c>
      <c r="AM8" s="5" t="s">
        <v>92</v>
      </c>
    </row>
    <row r="9" spans="1:60" x14ac:dyDescent="0.15">
      <c r="B9" s="2" t="s">
        <v>6</v>
      </c>
      <c r="C9" s="2" t="s">
        <v>26</v>
      </c>
      <c r="D9" s="2" t="s">
        <v>69</v>
      </c>
      <c r="E9" s="16" t="s">
        <v>27</v>
      </c>
      <c r="F9" s="2" t="s">
        <v>71</v>
      </c>
      <c r="G9" s="2" t="s">
        <v>30</v>
      </c>
      <c r="H9" s="3" t="s">
        <v>31</v>
      </c>
      <c r="I9" s="2" t="s">
        <v>33</v>
      </c>
      <c r="J9" s="2" t="s">
        <v>35</v>
      </c>
      <c r="K9" s="2" t="s">
        <v>36</v>
      </c>
      <c r="M9" s="2" t="s">
        <v>6</v>
      </c>
      <c r="N9" s="2" t="s">
        <v>26</v>
      </c>
      <c r="O9" s="2" t="s">
        <v>40</v>
      </c>
      <c r="P9" s="2" t="s">
        <v>41</v>
      </c>
      <c r="Q9" s="3" t="s">
        <v>42</v>
      </c>
      <c r="R9" s="2" t="s">
        <v>43</v>
      </c>
      <c r="S9" s="2" t="s">
        <v>44</v>
      </c>
      <c r="T9" s="2" t="s">
        <v>45</v>
      </c>
      <c r="U9" s="2" t="s">
        <v>46</v>
      </c>
      <c r="V9" s="3" t="s">
        <v>47</v>
      </c>
      <c r="W9" s="5" t="s">
        <v>48</v>
      </c>
      <c r="X9" s="5" t="s">
        <v>49</v>
      </c>
      <c r="Y9" s="5" t="s">
        <v>50</v>
      </c>
      <c r="Z9" s="5" t="s">
        <v>51</v>
      </c>
      <c r="AA9" s="13" t="s">
        <v>35</v>
      </c>
      <c r="AB9" s="2" t="s">
        <v>40</v>
      </c>
      <c r="AC9" s="2" t="s">
        <v>41</v>
      </c>
      <c r="AD9" s="3" t="s">
        <v>42</v>
      </c>
      <c r="AE9" s="2" t="s">
        <v>43</v>
      </c>
      <c r="AF9" s="2" t="s">
        <v>44</v>
      </c>
      <c r="AG9" s="2" t="s">
        <v>45</v>
      </c>
      <c r="AH9" s="2" t="s">
        <v>46</v>
      </c>
      <c r="AI9" s="3" t="s">
        <v>47</v>
      </c>
      <c r="AJ9" s="5" t="s">
        <v>48</v>
      </c>
      <c r="AK9" s="5" t="s">
        <v>49</v>
      </c>
      <c r="AL9" s="5" t="s">
        <v>50</v>
      </c>
      <c r="AM9" s="5" t="s">
        <v>51</v>
      </c>
      <c r="AN9" s="13" t="s">
        <v>35</v>
      </c>
    </row>
    <row r="10" spans="1:60" x14ac:dyDescent="0.15">
      <c r="A10" s="2" t="s">
        <v>7</v>
      </c>
      <c r="B10" s="28" t="s">
        <v>116</v>
      </c>
      <c r="C10" s="2">
        <v>1</v>
      </c>
      <c r="D10" s="2" t="s">
        <v>73</v>
      </c>
      <c r="E10" s="32">
        <v>0</v>
      </c>
      <c r="F10" s="32">
        <v>0</v>
      </c>
      <c r="G10" s="32">
        <f t="shared" ref="G10:G40" si="0">E10-F10</f>
        <v>0</v>
      </c>
      <c r="H10" s="5">
        <v>0</v>
      </c>
      <c r="L10" s="2" t="s">
        <v>7</v>
      </c>
      <c r="M10" s="11">
        <v>1693036900</v>
      </c>
      <c r="N10" s="2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3">
        <f t="shared" ref="AA10:AA40" si="1">SUM(O10:Z10)</f>
        <v>0</v>
      </c>
      <c r="AB10" s="3">
        <v>0</v>
      </c>
    </row>
    <row r="11" spans="1:60" x14ac:dyDescent="0.15">
      <c r="A11" s="4" t="s">
        <v>67</v>
      </c>
      <c r="B11" s="29" t="s">
        <v>117</v>
      </c>
      <c r="C11" s="4">
        <v>4</v>
      </c>
      <c r="D11" s="4" t="s">
        <v>72</v>
      </c>
      <c r="E11" s="32">
        <v>0</v>
      </c>
      <c r="F11" s="32">
        <v>0</v>
      </c>
      <c r="G11" s="32">
        <f t="shared" si="0"/>
        <v>0</v>
      </c>
      <c r="H11" s="5">
        <v>0</v>
      </c>
      <c r="L11" s="2" t="s">
        <v>7</v>
      </c>
      <c r="M11" s="2">
        <v>1714036900</v>
      </c>
      <c r="N11" s="2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3">
        <f t="shared" si="1"/>
        <v>0</v>
      </c>
      <c r="AB11" s="3">
        <v>0</v>
      </c>
    </row>
    <row r="12" spans="1:60" x14ac:dyDescent="0.15">
      <c r="A12" s="2" t="s">
        <v>70</v>
      </c>
      <c r="B12" s="28" t="s">
        <v>111</v>
      </c>
      <c r="C12" s="2">
        <v>1</v>
      </c>
      <c r="D12" s="27" t="s">
        <v>185</v>
      </c>
      <c r="E12" s="32">
        <v>877</v>
      </c>
      <c r="F12" s="32">
        <v>345</v>
      </c>
      <c r="G12" s="32">
        <f t="shared" si="0"/>
        <v>532</v>
      </c>
      <c r="H12" s="5">
        <v>680.2</v>
      </c>
      <c r="L12" s="2" t="str">
        <f>A12</f>
        <v>EDSN  (New School)</v>
      </c>
      <c r="M12" s="7">
        <v>1444770742</v>
      </c>
      <c r="N12" s="2">
        <v>1</v>
      </c>
      <c r="O12" s="5">
        <v>63.16</v>
      </c>
      <c r="P12" s="5">
        <v>50.76</v>
      </c>
      <c r="Q12" s="5">
        <v>87.04</v>
      </c>
      <c r="R12" s="5">
        <v>103.91</v>
      </c>
      <c r="S12" s="5">
        <v>98.17</v>
      </c>
      <c r="T12" s="5">
        <v>680.2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3">
        <f t="shared" si="1"/>
        <v>1083.24</v>
      </c>
      <c r="AB12" s="35">
        <v>51</v>
      </c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</row>
    <row r="13" spans="1:60" x14ac:dyDescent="0.15">
      <c r="A13" s="2" t="s">
        <v>53</v>
      </c>
      <c r="B13" s="28" t="s">
        <v>97</v>
      </c>
      <c r="C13" s="2">
        <v>2</v>
      </c>
      <c r="D13" s="27" t="s">
        <v>185</v>
      </c>
      <c r="E13" s="32">
        <v>21</v>
      </c>
      <c r="F13" s="32">
        <v>34</v>
      </c>
      <c r="G13" s="32">
        <f t="shared" si="0"/>
        <v>-13</v>
      </c>
      <c r="H13" s="5">
        <v>34.340000000000003</v>
      </c>
      <c r="L13" s="2" t="s">
        <v>8</v>
      </c>
      <c r="M13" s="2">
        <v>314038900</v>
      </c>
      <c r="N13" s="2">
        <v>2</v>
      </c>
      <c r="O13" s="5">
        <v>14.79</v>
      </c>
      <c r="P13" s="5">
        <v>14.3</v>
      </c>
      <c r="Q13" s="5">
        <v>15.78</v>
      </c>
      <c r="R13" s="5">
        <v>21.21</v>
      </c>
      <c r="S13" s="5">
        <v>18.07</v>
      </c>
      <c r="T13" s="5">
        <v>34.340000000000003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3">
        <f t="shared" si="1"/>
        <v>118.49000000000001</v>
      </c>
      <c r="AB13" s="35">
        <v>0</v>
      </c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</row>
    <row r="14" spans="1:60" x14ac:dyDescent="0.15">
      <c r="A14" s="2" t="s">
        <v>53</v>
      </c>
      <c r="B14" s="28" t="s">
        <v>98</v>
      </c>
      <c r="C14" s="2">
        <v>2</v>
      </c>
      <c r="D14" s="27" t="s">
        <v>185</v>
      </c>
      <c r="E14" s="32">
        <v>501</v>
      </c>
      <c r="F14" s="32">
        <v>487</v>
      </c>
      <c r="G14" s="32">
        <f t="shared" si="0"/>
        <v>14</v>
      </c>
      <c r="H14" s="5">
        <v>420.69</v>
      </c>
      <c r="L14" s="2" t="s">
        <v>8</v>
      </c>
      <c r="M14" s="2">
        <v>335038900</v>
      </c>
      <c r="N14" s="2">
        <v>2</v>
      </c>
      <c r="O14" s="5">
        <v>91.34</v>
      </c>
      <c r="P14" s="5">
        <v>56.4</v>
      </c>
      <c r="Q14" s="5">
        <v>78</v>
      </c>
      <c r="R14" s="5">
        <v>112.11</v>
      </c>
      <c r="S14" s="5">
        <v>182.77</v>
      </c>
      <c r="T14" s="5">
        <v>420.69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3">
        <f t="shared" si="1"/>
        <v>941.31</v>
      </c>
      <c r="AB14" s="35">
        <v>8</v>
      </c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</row>
    <row r="15" spans="1:60" x14ac:dyDescent="0.15">
      <c r="A15" s="2" t="s">
        <v>9</v>
      </c>
      <c r="B15" s="28" t="s">
        <v>118</v>
      </c>
      <c r="C15" s="2">
        <v>4</v>
      </c>
      <c r="D15" s="27" t="s">
        <v>185</v>
      </c>
      <c r="E15" s="32">
        <v>761</v>
      </c>
      <c r="F15" s="32">
        <v>937</v>
      </c>
      <c r="G15" s="32">
        <f t="shared" si="0"/>
        <v>-176</v>
      </c>
      <c r="H15" s="5">
        <v>600.14</v>
      </c>
      <c r="L15" s="2" t="s">
        <v>9</v>
      </c>
      <c r="M15" s="2">
        <v>204046000</v>
      </c>
      <c r="N15" s="2">
        <v>3</v>
      </c>
      <c r="O15" s="5">
        <v>2613.29</v>
      </c>
      <c r="P15" s="5">
        <v>39.54</v>
      </c>
      <c r="Q15" s="5">
        <v>59.43</v>
      </c>
      <c r="R15" s="5">
        <v>58.2</v>
      </c>
      <c r="S15" s="5">
        <v>84.67</v>
      </c>
      <c r="T15" s="5">
        <v>600.14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3">
        <f t="shared" si="1"/>
        <v>3455.2699999999995</v>
      </c>
      <c r="AB15" s="35">
        <v>0</v>
      </c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</row>
    <row r="16" spans="1:60" x14ac:dyDescent="0.15">
      <c r="A16" s="2" t="s">
        <v>10</v>
      </c>
      <c r="B16" s="28" t="s">
        <v>101</v>
      </c>
      <c r="C16" s="2">
        <v>4</v>
      </c>
      <c r="D16" s="27" t="s">
        <v>185</v>
      </c>
      <c r="E16" s="32">
        <v>33</v>
      </c>
      <c r="F16" s="32">
        <v>38</v>
      </c>
      <c r="G16" s="32">
        <f t="shared" si="0"/>
        <v>-5</v>
      </c>
      <c r="H16" s="5">
        <v>45.5</v>
      </c>
      <c r="L16" s="2" t="s">
        <v>10</v>
      </c>
      <c r="M16" s="2">
        <v>880042100</v>
      </c>
      <c r="N16" s="2">
        <v>4</v>
      </c>
      <c r="O16" s="5">
        <v>28.05</v>
      </c>
      <c r="P16" s="5">
        <v>24.64</v>
      </c>
      <c r="Q16" s="5">
        <v>44.36</v>
      </c>
      <c r="R16" s="5">
        <v>54.42</v>
      </c>
      <c r="S16" s="5">
        <v>45.97</v>
      </c>
      <c r="T16" s="5">
        <v>45.5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3">
        <f t="shared" si="1"/>
        <v>242.94</v>
      </c>
      <c r="AB16" s="35">
        <v>14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</row>
    <row r="17" spans="1:60" x14ac:dyDescent="0.15">
      <c r="A17" s="2" t="s">
        <v>10</v>
      </c>
      <c r="B17" s="28" t="s">
        <v>102</v>
      </c>
      <c r="C17" s="2">
        <v>4</v>
      </c>
      <c r="D17" s="27" t="s">
        <v>185</v>
      </c>
      <c r="E17" s="32">
        <v>387</v>
      </c>
      <c r="F17" s="32">
        <v>5</v>
      </c>
      <c r="G17" s="32">
        <f t="shared" si="0"/>
        <v>382</v>
      </c>
      <c r="H17" s="5">
        <v>342.02</v>
      </c>
      <c r="L17" s="2" t="s">
        <v>10</v>
      </c>
      <c r="M17" s="2">
        <v>901042100</v>
      </c>
      <c r="N17" s="2">
        <v>4</v>
      </c>
      <c r="O17" s="5">
        <v>20.48</v>
      </c>
      <c r="P17" s="5">
        <v>17.16</v>
      </c>
      <c r="Q17" s="5">
        <v>24.96</v>
      </c>
      <c r="R17" s="5">
        <v>32.67</v>
      </c>
      <c r="S17" s="5">
        <v>91.87</v>
      </c>
      <c r="T17" s="5">
        <v>342.02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3">
        <f t="shared" si="1"/>
        <v>529.16</v>
      </c>
      <c r="AB17" s="35">
        <v>6</v>
      </c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</row>
    <row r="18" spans="1:60" x14ac:dyDescent="0.15">
      <c r="A18" s="2" t="s">
        <v>58</v>
      </c>
      <c r="B18" s="28" t="s">
        <v>112</v>
      </c>
      <c r="C18" s="2">
        <v>16</v>
      </c>
      <c r="D18" s="27" t="s">
        <v>185</v>
      </c>
      <c r="E18" s="32">
        <v>207</v>
      </c>
      <c r="F18" s="32">
        <v>290</v>
      </c>
      <c r="G18" s="32">
        <f t="shared" si="0"/>
        <v>-83</v>
      </c>
      <c r="H18" s="5">
        <v>228.2</v>
      </c>
      <c r="L18" s="2" t="s">
        <v>11</v>
      </c>
      <c r="M18" s="2">
        <v>1532983611</v>
      </c>
      <c r="N18" s="2">
        <v>16</v>
      </c>
      <c r="O18" s="5">
        <v>35.01</v>
      </c>
      <c r="P18" s="5">
        <v>34.229999999999997</v>
      </c>
      <c r="Q18" s="5">
        <v>71.13</v>
      </c>
      <c r="R18" s="5">
        <v>75.680000000000007</v>
      </c>
      <c r="S18" s="5">
        <v>90.16</v>
      </c>
      <c r="T18" s="5">
        <v>228.2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3">
        <f t="shared" si="1"/>
        <v>534.41000000000008</v>
      </c>
      <c r="AB18" s="35">
        <v>17</v>
      </c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</row>
    <row r="19" spans="1:60" x14ac:dyDescent="0.15">
      <c r="A19" s="2" t="s">
        <v>56</v>
      </c>
      <c r="B19" s="28" t="s">
        <v>113</v>
      </c>
      <c r="C19" s="2">
        <v>6</v>
      </c>
      <c r="D19" s="27" t="s">
        <v>191</v>
      </c>
      <c r="E19" s="32">
        <v>640</v>
      </c>
      <c r="F19" s="32">
        <v>770</v>
      </c>
      <c r="G19" s="32">
        <f t="shared" si="0"/>
        <v>-130</v>
      </c>
      <c r="H19" s="5">
        <v>515.9</v>
      </c>
      <c r="L19" s="2" t="s">
        <v>12</v>
      </c>
      <c r="M19" s="2">
        <v>1635048500</v>
      </c>
      <c r="N19" s="2">
        <v>6</v>
      </c>
      <c r="O19" s="5">
        <v>35.61</v>
      </c>
      <c r="P19" s="5">
        <v>65.7</v>
      </c>
      <c r="Q19" s="5">
        <v>60.04</v>
      </c>
      <c r="R19" s="5">
        <v>71.510000000000005</v>
      </c>
      <c r="S19" s="5">
        <v>126.47</v>
      </c>
      <c r="T19" s="5">
        <v>515.9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3">
        <f t="shared" si="1"/>
        <v>875.23</v>
      </c>
      <c r="AB19" s="35">
        <v>21</v>
      </c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</row>
    <row r="20" spans="1:60" x14ac:dyDescent="0.15">
      <c r="A20" s="2" t="s">
        <v>13</v>
      </c>
      <c r="B20" s="28" t="s">
        <v>119</v>
      </c>
      <c r="C20" s="2">
        <v>7</v>
      </c>
      <c r="D20" s="4" t="s">
        <v>183</v>
      </c>
      <c r="E20" s="32">
        <v>9</v>
      </c>
      <c r="F20" s="32">
        <v>22</v>
      </c>
      <c r="G20" s="32">
        <f t="shared" si="0"/>
        <v>-13</v>
      </c>
      <c r="H20" s="5">
        <v>23.03</v>
      </c>
      <c r="L20" s="2" t="s">
        <v>13</v>
      </c>
      <c r="M20" s="2">
        <v>1914036400</v>
      </c>
      <c r="N20" s="2">
        <v>7</v>
      </c>
      <c r="O20" s="5">
        <v>52.95</v>
      </c>
      <c r="P20" s="5">
        <v>15.23</v>
      </c>
      <c r="Q20" s="5">
        <v>14.79</v>
      </c>
      <c r="R20" s="5">
        <v>30.1</v>
      </c>
      <c r="S20" s="5">
        <v>1.48</v>
      </c>
      <c r="T20" s="5">
        <v>23.03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3">
        <f>SUM(O20:Z20)</f>
        <v>137.57999999999998</v>
      </c>
      <c r="AB20" s="35">
        <v>39</v>
      </c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</row>
    <row r="21" spans="1:60" x14ac:dyDescent="0.15">
      <c r="A21" s="4" t="s">
        <v>13</v>
      </c>
      <c r="B21" s="29" t="s">
        <v>120</v>
      </c>
      <c r="C21" s="4">
        <v>7</v>
      </c>
      <c r="D21" s="4" t="s">
        <v>183</v>
      </c>
      <c r="E21" s="32">
        <v>132</v>
      </c>
      <c r="F21" s="32">
        <v>346</v>
      </c>
      <c r="G21" s="32">
        <f t="shared" si="0"/>
        <v>-214</v>
      </c>
      <c r="H21" s="5">
        <v>135.82</v>
      </c>
      <c r="L21" s="2" t="s">
        <v>13</v>
      </c>
      <c r="M21" s="2">
        <v>1893036400</v>
      </c>
      <c r="N21" s="2">
        <v>7</v>
      </c>
      <c r="O21" s="5">
        <v>34.85</v>
      </c>
      <c r="P21" s="5">
        <v>26.47</v>
      </c>
      <c r="Q21" s="5">
        <v>59.3</v>
      </c>
      <c r="R21" s="5">
        <v>63.94</v>
      </c>
      <c r="S21" s="5">
        <v>77.510000000000005</v>
      </c>
      <c r="T21" s="5">
        <v>135.82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3">
        <f t="shared" si="1"/>
        <v>397.89</v>
      </c>
      <c r="AB21" s="35">
        <v>20</v>
      </c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</row>
    <row r="22" spans="1:60" x14ac:dyDescent="0.15">
      <c r="A22" s="2" t="s">
        <v>61</v>
      </c>
      <c r="B22" s="28" t="s">
        <v>121</v>
      </c>
      <c r="C22" s="2">
        <v>6</v>
      </c>
      <c r="D22" s="27" t="s">
        <v>186</v>
      </c>
      <c r="E22" s="32">
        <v>351</v>
      </c>
      <c r="F22" s="32">
        <v>596</v>
      </c>
      <c r="G22" s="32">
        <f t="shared" si="0"/>
        <v>-245</v>
      </c>
      <c r="H22" s="5">
        <v>319.22000000000003</v>
      </c>
      <c r="L22" s="2" t="s">
        <v>14</v>
      </c>
      <c r="M22" s="2">
        <v>705035367</v>
      </c>
      <c r="N22" s="2">
        <v>6</v>
      </c>
      <c r="O22" s="5">
        <v>312.86</v>
      </c>
      <c r="P22" s="5">
        <v>18.05</v>
      </c>
      <c r="Q22" s="5">
        <v>36.86</v>
      </c>
      <c r="R22" s="5">
        <v>52.75</v>
      </c>
      <c r="S22" s="5">
        <v>127.88</v>
      </c>
      <c r="T22" s="5">
        <v>319.22000000000003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3">
        <f>SUM(O22:Z22)</f>
        <v>867.62000000000012</v>
      </c>
      <c r="AB22" s="32">
        <v>270</v>
      </c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</row>
    <row r="23" spans="1:60" x14ac:dyDescent="0.15">
      <c r="A23" s="7" t="s">
        <v>64</v>
      </c>
      <c r="B23" s="28" t="s">
        <v>122</v>
      </c>
      <c r="C23" s="2">
        <v>5</v>
      </c>
      <c r="D23" s="2" t="s">
        <v>176</v>
      </c>
      <c r="E23" s="32">
        <v>234</v>
      </c>
      <c r="F23" s="32">
        <v>340</v>
      </c>
      <c r="G23" s="32">
        <f t="shared" si="0"/>
        <v>-106</v>
      </c>
      <c r="H23" s="5">
        <v>235.04</v>
      </c>
      <c r="L23" s="2" t="s">
        <v>15</v>
      </c>
      <c r="M23" s="2">
        <v>183046700</v>
      </c>
      <c r="N23" s="2">
        <v>5</v>
      </c>
      <c r="O23" s="5">
        <v>-368.81</v>
      </c>
      <c r="P23" s="5">
        <f>384.97-368.81</f>
        <v>16.160000000000025</v>
      </c>
      <c r="Q23" s="5">
        <v>33.42</v>
      </c>
      <c r="R23" s="5">
        <v>27.94</v>
      </c>
      <c r="S23" s="5">
        <v>54.47</v>
      </c>
      <c r="T23" s="5">
        <v>235.04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3">
        <f t="shared" si="1"/>
        <v>-1.7799999999999727</v>
      </c>
      <c r="AB23" s="35">
        <v>0</v>
      </c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</row>
    <row r="24" spans="1:60" x14ac:dyDescent="0.15">
      <c r="A24" s="2" t="s">
        <v>16</v>
      </c>
      <c r="B24" s="28" t="s">
        <v>106</v>
      </c>
      <c r="C24" s="2">
        <v>19</v>
      </c>
      <c r="D24" s="27" t="s">
        <v>185</v>
      </c>
      <c r="E24" s="32">
        <v>234</v>
      </c>
      <c r="F24" s="32">
        <v>564</v>
      </c>
      <c r="G24" s="32">
        <f t="shared" si="0"/>
        <v>-330</v>
      </c>
      <c r="H24" s="5">
        <v>232.57</v>
      </c>
      <c r="L24" s="2" t="s">
        <v>16</v>
      </c>
      <c r="M24" s="2">
        <v>1169047000</v>
      </c>
      <c r="N24" s="2">
        <v>19</v>
      </c>
      <c r="O24" s="5">
        <v>46.39</v>
      </c>
      <c r="P24" s="5">
        <v>36.4</v>
      </c>
      <c r="Q24" s="5">
        <v>36.71</v>
      </c>
      <c r="R24" s="5">
        <f>51.6+49.43</f>
        <v>101.03</v>
      </c>
      <c r="S24" s="5">
        <v>86.46</v>
      </c>
      <c r="T24" s="5">
        <v>232.57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3">
        <f t="shared" si="1"/>
        <v>539.55999999999995</v>
      </c>
      <c r="AB24" s="35">
        <v>33</v>
      </c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</row>
    <row r="25" spans="1:60" x14ac:dyDescent="0.15">
      <c r="A25" s="2" t="s">
        <v>60</v>
      </c>
      <c r="B25" s="28" t="s">
        <v>94</v>
      </c>
      <c r="C25" s="2">
        <v>10</v>
      </c>
      <c r="D25" s="27" t="s">
        <v>95</v>
      </c>
      <c r="E25" s="32">
        <v>0</v>
      </c>
      <c r="F25" s="32">
        <v>0</v>
      </c>
      <c r="G25" s="32">
        <f t="shared" si="0"/>
        <v>0</v>
      </c>
      <c r="H25" s="5">
        <v>0</v>
      </c>
      <c r="L25" s="2" t="s">
        <v>17</v>
      </c>
      <c r="M25" s="2">
        <v>120046700</v>
      </c>
      <c r="N25" s="2">
        <v>10</v>
      </c>
      <c r="O25" s="5">
        <v>13.45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3">
        <f t="shared" si="1"/>
        <v>13.45</v>
      </c>
      <c r="AB25" s="35">
        <v>9</v>
      </c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</row>
    <row r="26" spans="1:60" x14ac:dyDescent="0.15">
      <c r="A26" s="7" t="s">
        <v>60</v>
      </c>
      <c r="B26" s="28" t="s">
        <v>124</v>
      </c>
      <c r="C26" s="2">
        <v>10</v>
      </c>
      <c r="D26" s="27" t="s">
        <v>187</v>
      </c>
      <c r="E26" s="32">
        <v>7013</v>
      </c>
      <c r="F26" s="32">
        <v>4947</v>
      </c>
      <c r="G26" s="32">
        <f t="shared" si="0"/>
        <v>2066</v>
      </c>
      <c r="H26" s="5">
        <v>4463.1099999999997</v>
      </c>
      <c r="L26" s="2" t="s">
        <v>17</v>
      </c>
      <c r="M26" s="2">
        <v>162046700</v>
      </c>
      <c r="N26" s="2">
        <v>10</v>
      </c>
      <c r="O26" s="5">
        <v>727.48</v>
      </c>
      <c r="P26" s="5">
        <v>758.01</v>
      </c>
      <c r="Q26" s="5">
        <v>1232.7</v>
      </c>
      <c r="R26" s="5">
        <v>2192.33</v>
      </c>
      <c r="S26" s="5">
        <v>3090.71</v>
      </c>
      <c r="T26" s="5">
        <v>4463.1099999999997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3">
        <f t="shared" si="1"/>
        <v>12464.34</v>
      </c>
      <c r="AB26" s="35">
        <v>2362</v>
      </c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</row>
    <row r="27" spans="1:60" x14ac:dyDescent="0.15">
      <c r="A27" s="2" t="s">
        <v>66</v>
      </c>
      <c r="B27" s="28" t="s">
        <v>104</v>
      </c>
      <c r="C27" s="2">
        <v>11</v>
      </c>
      <c r="D27" s="27" t="s">
        <v>185</v>
      </c>
      <c r="E27" s="32">
        <v>656</v>
      </c>
      <c r="F27" s="32">
        <v>1425</v>
      </c>
      <c r="G27" s="32">
        <f t="shared" si="0"/>
        <v>-769</v>
      </c>
      <c r="H27" s="5">
        <v>527.66999999999996</v>
      </c>
      <c r="L27" s="2" t="s">
        <v>18</v>
      </c>
      <c r="M27" s="2">
        <v>1067037000</v>
      </c>
      <c r="N27" s="2">
        <v>11</v>
      </c>
      <c r="O27" s="5">
        <v>181.02</v>
      </c>
      <c r="P27" s="5">
        <v>144.22</v>
      </c>
      <c r="Q27" s="5">
        <v>71.11</v>
      </c>
      <c r="R27" s="5">
        <v>77.86</v>
      </c>
      <c r="S27" s="5">
        <v>163.87</v>
      </c>
      <c r="T27" s="5">
        <v>527.66999999999996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3">
        <f t="shared" si="1"/>
        <v>1165.75</v>
      </c>
      <c r="AB27" s="35">
        <v>175</v>
      </c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</row>
    <row r="28" spans="1:60" x14ac:dyDescent="0.15">
      <c r="A28" s="2" t="s">
        <v>18</v>
      </c>
      <c r="B28" s="28" t="s">
        <v>110</v>
      </c>
      <c r="C28" s="2">
        <v>11</v>
      </c>
      <c r="D28" s="27" t="s">
        <v>190</v>
      </c>
      <c r="E28" s="32">
        <v>531</v>
      </c>
      <c r="F28" s="32">
        <v>579</v>
      </c>
      <c r="G28" s="32">
        <f t="shared" si="0"/>
        <v>-48</v>
      </c>
      <c r="H28" s="5">
        <v>453.64</v>
      </c>
      <c r="L28" s="2" t="s">
        <v>18</v>
      </c>
      <c r="M28" s="2">
        <v>1383048200</v>
      </c>
      <c r="N28" s="2">
        <v>11</v>
      </c>
      <c r="O28" s="5">
        <v>54.54</v>
      </c>
      <c r="P28" s="5">
        <v>15.23</v>
      </c>
      <c r="Q28" s="5">
        <v>23.1</v>
      </c>
      <c r="R28" s="5">
        <v>17.010000000000002</v>
      </c>
      <c r="S28" s="5">
        <v>56.29</v>
      </c>
      <c r="T28" s="5">
        <v>453.64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3">
        <f>SUM(O28:Z28)</f>
        <v>619.80999999999995</v>
      </c>
      <c r="AB28" s="35">
        <v>41</v>
      </c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</row>
    <row r="29" spans="1:60" x14ac:dyDescent="0.15">
      <c r="A29" s="2" t="s">
        <v>0</v>
      </c>
      <c r="B29" s="28" t="s">
        <v>100</v>
      </c>
      <c r="C29" s="2">
        <v>12</v>
      </c>
      <c r="D29" s="27" t="s">
        <v>185</v>
      </c>
      <c r="E29" s="32">
        <v>1434</v>
      </c>
      <c r="F29" s="32">
        <v>480</v>
      </c>
      <c r="G29" s="32">
        <f t="shared" si="0"/>
        <v>954</v>
      </c>
      <c r="H29" s="5">
        <v>1064.5999999999999</v>
      </c>
      <c r="L29" s="2" t="s">
        <v>19</v>
      </c>
      <c r="M29" s="2">
        <v>866038000</v>
      </c>
      <c r="N29" s="2">
        <v>12</v>
      </c>
      <c r="O29" s="5">
        <v>154.31</v>
      </c>
      <c r="P29" s="5">
        <v>142.5</v>
      </c>
      <c r="Q29" s="5">
        <v>172.52</v>
      </c>
      <c r="R29" s="5">
        <v>273.33</v>
      </c>
      <c r="S29" s="5">
        <v>552.5</v>
      </c>
      <c r="T29" s="5">
        <v>1064.5999999999999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3">
        <f t="shared" si="1"/>
        <v>2359.7600000000002</v>
      </c>
      <c r="AB29" s="35">
        <v>146</v>
      </c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</row>
    <row r="30" spans="1:60" x14ac:dyDescent="0.15">
      <c r="A30" s="2" t="s">
        <v>19</v>
      </c>
      <c r="B30" s="28" t="s">
        <v>103</v>
      </c>
      <c r="C30" s="2">
        <v>12</v>
      </c>
      <c r="D30" s="27" t="s">
        <v>189</v>
      </c>
      <c r="E30" s="32">
        <v>201</v>
      </c>
      <c r="F30" s="32">
        <v>420</v>
      </c>
      <c r="G30" s="32">
        <f t="shared" si="0"/>
        <v>-219</v>
      </c>
      <c r="H30" s="5">
        <v>202.16</v>
      </c>
      <c r="L30" s="2" t="s">
        <v>19</v>
      </c>
      <c r="M30" s="2">
        <v>1055038000</v>
      </c>
      <c r="N30" s="2">
        <v>12</v>
      </c>
      <c r="O30" s="5">
        <v>61.62</v>
      </c>
      <c r="P30" s="5">
        <v>51.77</v>
      </c>
      <c r="Q30" s="5">
        <v>53.76</v>
      </c>
      <c r="R30" s="5">
        <v>80.69</v>
      </c>
      <c r="S30" s="5">
        <v>76.98</v>
      </c>
      <c r="T30" s="5">
        <v>202.16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3">
        <f t="shared" si="1"/>
        <v>526.98</v>
      </c>
      <c r="AB30" s="35">
        <v>49</v>
      </c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</row>
    <row r="31" spans="1:60" x14ac:dyDescent="0.15">
      <c r="A31" s="2" t="s">
        <v>59</v>
      </c>
      <c r="B31" s="28" t="s">
        <v>105</v>
      </c>
      <c r="C31" s="2">
        <v>12</v>
      </c>
      <c r="D31" s="27" t="s">
        <v>185</v>
      </c>
      <c r="E31" s="32">
        <v>1928</v>
      </c>
      <c r="F31" s="32">
        <v>2250</v>
      </c>
      <c r="G31" s="32">
        <f t="shared" si="0"/>
        <v>-322</v>
      </c>
      <c r="H31" s="5">
        <v>1405.55</v>
      </c>
      <c r="L31" s="2" t="s">
        <v>19</v>
      </c>
      <c r="M31" s="2">
        <v>1076038000</v>
      </c>
      <c r="N31" s="2">
        <v>12</v>
      </c>
      <c r="O31" s="5">
        <v>759.95</v>
      </c>
      <c r="P31" s="5">
        <v>621.58000000000004</v>
      </c>
      <c r="Q31" s="5">
        <v>569.08000000000004</v>
      </c>
      <c r="R31" s="5">
        <v>1133.8900000000001</v>
      </c>
      <c r="S31" s="5">
        <v>1013.45</v>
      </c>
      <c r="T31" s="5">
        <v>1405.55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3">
        <f t="shared" si="1"/>
        <v>5503.5</v>
      </c>
      <c r="AB31" s="35">
        <v>958</v>
      </c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</row>
    <row r="32" spans="1:60" x14ac:dyDescent="0.15">
      <c r="A32" s="2" t="s">
        <v>55</v>
      </c>
      <c r="B32" s="28" t="s">
        <v>115</v>
      </c>
      <c r="C32" s="2">
        <v>14</v>
      </c>
      <c r="D32" s="27" t="s">
        <v>185</v>
      </c>
      <c r="E32" s="32">
        <v>487</v>
      </c>
      <c r="F32" s="32">
        <v>700</v>
      </c>
      <c r="G32" s="32">
        <f t="shared" si="0"/>
        <v>-213</v>
      </c>
      <c r="H32" s="5">
        <v>411.03</v>
      </c>
      <c r="L32" s="2" t="s">
        <v>20</v>
      </c>
      <c r="M32" s="2">
        <v>2015041200</v>
      </c>
      <c r="N32" s="2">
        <v>14</v>
      </c>
      <c r="O32" s="5">
        <v>26.67</v>
      </c>
      <c r="P32" s="5">
        <v>20.85</v>
      </c>
      <c r="Q32" s="5">
        <v>14.79</v>
      </c>
      <c r="R32" s="5">
        <v>19.899999999999999</v>
      </c>
      <c r="S32" s="5">
        <v>169.27</v>
      </c>
      <c r="T32" s="5">
        <v>411.03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3">
        <f t="shared" si="1"/>
        <v>662.51</v>
      </c>
      <c r="AB32" s="35">
        <v>11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</row>
    <row r="33" spans="1:60" x14ac:dyDescent="0.15">
      <c r="A33" s="2" t="s">
        <v>65</v>
      </c>
      <c r="B33" s="28" t="s">
        <v>107</v>
      </c>
      <c r="C33" s="2">
        <v>15</v>
      </c>
      <c r="D33" s="27" t="s">
        <v>185</v>
      </c>
      <c r="E33" s="32">
        <v>7027</v>
      </c>
      <c r="F33" s="32">
        <v>9307</v>
      </c>
      <c r="G33" s="32">
        <f t="shared" si="0"/>
        <v>-2280</v>
      </c>
      <c r="H33" s="5">
        <v>4463.42</v>
      </c>
      <c r="J33" s="14"/>
      <c r="L33" s="2" t="s">
        <v>21</v>
      </c>
      <c r="M33" s="2">
        <v>1187031200</v>
      </c>
      <c r="N33" s="2">
        <v>15</v>
      </c>
      <c r="O33" s="5">
        <v>1659.9</v>
      </c>
      <c r="P33" s="5">
        <v>1915.47</v>
      </c>
      <c r="Q33" s="5">
        <v>1422.07</v>
      </c>
      <c r="R33" s="5">
        <v>2851.37</v>
      </c>
      <c r="S33" s="5">
        <v>3655.61</v>
      </c>
      <c r="T33" s="5">
        <v>4463.42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3">
        <f t="shared" si="1"/>
        <v>15967.84</v>
      </c>
      <c r="AB33" s="35">
        <v>2243</v>
      </c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</row>
    <row r="34" spans="1:60" x14ac:dyDescent="0.15">
      <c r="A34" s="2" t="s">
        <v>68</v>
      </c>
      <c r="B34" s="28" t="s">
        <v>123</v>
      </c>
      <c r="C34" s="2">
        <v>70</v>
      </c>
      <c r="D34" s="27"/>
      <c r="E34" s="32">
        <v>0</v>
      </c>
      <c r="F34" s="32">
        <v>0</v>
      </c>
      <c r="G34" s="32">
        <f t="shared" si="0"/>
        <v>0</v>
      </c>
      <c r="H34" s="5">
        <v>0</v>
      </c>
      <c r="L34" s="2" t="s">
        <v>24</v>
      </c>
      <c r="M34" s="2">
        <v>1197038000</v>
      </c>
      <c r="N34" s="2">
        <v>70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3">
        <f>SUM(O34:Z34)</f>
        <v>0</v>
      </c>
      <c r="AB34" s="35">
        <v>0</v>
      </c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</row>
    <row r="35" spans="1:60" x14ac:dyDescent="0.15">
      <c r="A35" s="7" t="s">
        <v>22</v>
      </c>
      <c r="B35" s="28" t="s">
        <v>96</v>
      </c>
      <c r="C35" s="2">
        <v>60</v>
      </c>
      <c r="D35" s="27" t="s">
        <v>185</v>
      </c>
      <c r="E35" s="32">
        <v>19</v>
      </c>
      <c r="F35" s="32">
        <v>2</v>
      </c>
      <c r="G35" s="32">
        <f t="shared" si="0"/>
        <v>17</v>
      </c>
      <c r="H35" s="5">
        <v>32.479999999999997</v>
      </c>
      <c r="J35" s="12">
        <f>SUM(H10:H35)</f>
        <v>16836.329999999998</v>
      </c>
      <c r="K35" s="2" t="s">
        <v>37</v>
      </c>
      <c r="L35" s="2" t="s">
        <v>22</v>
      </c>
      <c r="M35" s="2">
        <v>207046800</v>
      </c>
      <c r="N35" s="2">
        <v>60</v>
      </c>
      <c r="O35" s="5">
        <v>17.62</v>
      </c>
      <c r="P35" s="5">
        <v>19.04</v>
      </c>
      <c r="Q35" s="5">
        <v>15.71</v>
      </c>
      <c r="R35" s="5">
        <v>18.16</v>
      </c>
      <c r="S35" s="5">
        <v>16.27</v>
      </c>
      <c r="T35" s="5">
        <v>32.479999999999997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3">
        <f t="shared" si="1"/>
        <v>119.28</v>
      </c>
      <c r="AB35" s="35">
        <v>3</v>
      </c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</row>
    <row r="36" spans="1:60" x14ac:dyDescent="0.15">
      <c r="A36" s="2" t="s">
        <v>57</v>
      </c>
      <c r="B36" s="28" t="s">
        <v>114</v>
      </c>
      <c r="C36" s="2">
        <v>58</v>
      </c>
      <c r="D36" s="27" t="s">
        <v>185</v>
      </c>
      <c r="E36" s="32">
        <v>9</v>
      </c>
      <c r="F36" s="32">
        <v>9</v>
      </c>
      <c r="G36" s="32">
        <f t="shared" si="0"/>
        <v>0</v>
      </c>
      <c r="H36" s="5">
        <v>23.16</v>
      </c>
      <c r="J36" s="6">
        <f>SUM(H36:H36)</f>
        <v>23.16</v>
      </c>
      <c r="K36" s="2" t="s">
        <v>74</v>
      </c>
      <c r="L36" s="2" t="s">
        <v>23</v>
      </c>
      <c r="M36" s="2">
        <v>1671034200</v>
      </c>
      <c r="N36" s="2">
        <v>58</v>
      </c>
      <c r="O36" s="5">
        <v>18.59</v>
      </c>
      <c r="P36" s="5">
        <v>16.170000000000002</v>
      </c>
      <c r="Q36" s="5">
        <v>20.420000000000002</v>
      </c>
      <c r="R36" s="5">
        <v>25</v>
      </c>
      <c r="S36" s="5">
        <v>20.78</v>
      </c>
      <c r="T36" s="5">
        <v>23.16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3">
        <f t="shared" si="1"/>
        <v>124.12</v>
      </c>
      <c r="AB36" s="35">
        <v>4</v>
      </c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</row>
    <row r="37" spans="1:60" x14ac:dyDescent="0.15">
      <c r="A37" s="2" t="s">
        <v>63</v>
      </c>
      <c r="B37" s="28" t="s">
        <v>108</v>
      </c>
      <c r="C37" s="2">
        <v>70</v>
      </c>
      <c r="D37" s="27" t="s">
        <v>185</v>
      </c>
      <c r="E37" s="32">
        <v>291</v>
      </c>
      <c r="F37" s="32">
        <v>347</v>
      </c>
      <c r="G37" s="32">
        <f t="shared" si="0"/>
        <v>-56</v>
      </c>
      <c r="H37" s="5">
        <v>275.75</v>
      </c>
      <c r="L37" s="2" t="s">
        <v>24</v>
      </c>
      <c r="M37" s="2">
        <v>1218038000</v>
      </c>
      <c r="N37" s="2">
        <v>70</v>
      </c>
      <c r="O37" s="5">
        <v>19.57</v>
      </c>
      <c r="P37" s="5">
        <v>18.05</v>
      </c>
      <c r="Q37" s="5">
        <v>19.420000000000002</v>
      </c>
      <c r="R37" s="5">
        <v>21.72</v>
      </c>
      <c r="S37" s="5">
        <v>39.26</v>
      </c>
      <c r="T37" s="5">
        <v>275.75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3">
        <f t="shared" si="1"/>
        <v>393.77</v>
      </c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</row>
    <row r="38" spans="1:60" x14ac:dyDescent="0.15">
      <c r="A38" s="2" t="s">
        <v>24</v>
      </c>
      <c r="B38" s="28" t="s">
        <v>99</v>
      </c>
      <c r="C38" s="2">
        <v>70</v>
      </c>
      <c r="D38" s="27" t="s">
        <v>188</v>
      </c>
      <c r="E38" s="32">
        <v>71</v>
      </c>
      <c r="F38" s="32">
        <v>83</v>
      </c>
      <c r="G38" s="32">
        <f>E38-F38</f>
        <v>-12</v>
      </c>
      <c r="H38" s="5">
        <v>91.74</v>
      </c>
      <c r="L38" s="2" t="s">
        <v>24</v>
      </c>
      <c r="M38" s="2">
        <v>777037900</v>
      </c>
      <c r="N38" s="2">
        <v>70</v>
      </c>
      <c r="O38" s="5">
        <v>42.31</v>
      </c>
      <c r="P38" s="5">
        <v>44.59</v>
      </c>
      <c r="Q38" s="5">
        <v>40.130000000000003</v>
      </c>
      <c r="R38" s="5">
        <v>41.7</v>
      </c>
      <c r="S38" s="5">
        <v>45.63</v>
      </c>
      <c r="T38" s="5">
        <v>91.74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3">
        <f>SUM(O38:Z38)</f>
        <v>306.10000000000002</v>
      </c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</row>
    <row r="39" spans="1:60" x14ac:dyDescent="0.15">
      <c r="A39" s="2" t="s">
        <v>39</v>
      </c>
      <c r="B39" s="28" t="s">
        <v>125</v>
      </c>
      <c r="C39" s="2">
        <v>70</v>
      </c>
      <c r="D39" s="27" t="s">
        <v>192</v>
      </c>
      <c r="E39" s="32">
        <v>139</v>
      </c>
      <c r="F39" s="32">
        <v>309</v>
      </c>
      <c r="G39" s="32">
        <f>E39-F39</f>
        <v>-170</v>
      </c>
      <c r="H39" s="5">
        <v>142.82</v>
      </c>
      <c r="L39" s="2" t="s">
        <v>39</v>
      </c>
      <c r="M39" s="2">
        <v>1176038000</v>
      </c>
      <c r="N39" s="2">
        <v>70</v>
      </c>
      <c r="O39" s="5">
        <v>33.07</v>
      </c>
      <c r="P39" s="5">
        <v>30.18</v>
      </c>
      <c r="Q39" s="5">
        <v>30.49</v>
      </c>
      <c r="R39" s="5">
        <v>29.71</v>
      </c>
      <c r="S39" s="5">
        <v>61.29</v>
      </c>
      <c r="T39" s="5">
        <v>142.82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3">
        <f>SUM(O39:Z39)</f>
        <v>327.55999999999995</v>
      </c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</row>
    <row r="40" spans="1:60" x14ac:dyDescent="0.15">
      <c r="A40" s="2" t="s">
        <v>54</v>
      </c>
      <c r="B40" s="28" t="s">
        <v>109</v>
      </c>
      <c r="C40" s="2">
        <v>70</v>
      </c>
      <c r="D40" s="27" t="s">
        <v>185</v>
      </c>
      <c r="E40" s="32">
        <v>108</v>
      </c>
      <c r="F40" s="32">
        <v>166</v>
      </c>
      <c r="G40" s="32">
        <f t="shared" si="0"/>
        <v>-58</v>
      </c>
      <c r="H40" s="5">
        <v>115.3</v>
      </c>
      <c r="J40" s="6">
        <f>SUM(H37:H40)</f>
        <v>625.61</v>
      </c>
      <c r="K40" s="2" t="s">
        <v>52</v>
      </c>
      <c r="L40" s="2" t="s">
        <v>25</v>
      </c>
      <c r="M40" s="2">
        <v>1286038000</v>
      </c>
      <c r="N40" s="2">
        <v>70</v>
      </c>
      <c r="O40" s="5">
        <v>41.55</v>
      </c>
      <c r="P40" s="5">
        <v>39.61</v>
      </c>
      <c r="Q40" s="5">
        <v>39.840000000000003</v>
      </c>
      <c r="R40" s="5">
        <v>41.66</v>
      </c>
      <c r="S40" s="5">
        <v>74</v>
      </c>
      <c r="T40" s="5">
        <v>115.3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3">
        <f t="shared" si="1"/>
        <v>351.96</v>
      </c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</row>
    <row r="41" spans="1:60" s="19" customFormat="1" ht="14" thickBot="1" x14ac:dyDescent="0.2">
      <c r="E41" s="43">
        <f>SUM(E10:E40)</f>
        <v>24301</v>
      </c>
      <c r="F41" s="43">
        <f t="shared" ref="F41:H41" si="2">SUM(F10:F40)</f>
        <v>25798</v>
      </c>
      <c r="G41" s="43">
        <f t="shared" si="2"/>
        <v>-1497</v>
      </c>
      <c r="H41" s="41">
        <f t="shared" si="2"/>
        <v>17485.099999999999</v>
      </c>
      <c r="I41" s="19">
        <f>SUM(I10:I40)</f>
        <v>0</v>
      </c>
      <c r="J41" s="44">
        <f>SUM(J35:J40)</f>
        <v>17485.099999999999</v>
      </c>
      <c r="O41" s="41">
        <f t="shared" ref="O41:AN41" si="3">SUM(O10:O40)</f>
        <v>6791.62</v>
      </c>
      <c r="P41" s="41">
        <f t="shared" si="3"/>
        <v>4252.3100000000004</v>
      </c>
      <c r="Q41" s="41">
        <f t="shared" si="3"/>
        <v>4346.96</v>
      </c>
      <c r="R41" s="41">
        <f t="shared" si="3"/>
        <v>7629.8</v>
      </c>
      <c r="S41" s="41">
        <f t="shared" si="3"/>
        <v>10121.86</v>
      </c>
      <c r="T41" s="41">
        <f t="shared" si="3"/>
        <v>17485.099999999999</v>
      </c>
      <c r="U41" s="41">
        <f t="shared" si="3"/>
        <v>0</v>
      </c>
      <c r="V41" s="41">
        <f t="shared" si="3"/>
        <v>0</v>
      </c>
      <c r="W41" s="41">
        <f t="shared" si="3"/>
        <v>0</v>
      </c>
      <c r="X41" s="41">
        <f t="shared" si="3"/>
        <v>0</v>
      </c>
      <c r="Y41" s="41">
        <f t="shared" si="3"/>
        <v>0</v>
      </c>
      <c r="Z41" s="41">
        <f t="shared" si="3"/>
        <v>0</v>
      </c>
      <c r="AA41" s="41">
        <f>SUM(AA10:AA40)</f>
        <v>50627.649999999994</v>
      </c>
      <c r="AB41" s="42">
        <f t="shared" si="3"/>
        <v>6480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0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</row>
    <row r="42" spans="1:60" ht="14" thickTop="1" x14ac:dyDescent="0.15">
      <c r="E42" s="3"/>
      <c r="F42" s="3"/>
      <c r="G42" s="3"/>
      <c r="H42" s="5"/>
      <c r="I42" s="12"/>
      <c r="J42" s="12"/>
      <c r="L42" s="2" t="s">
        <v>62</v>
      </c>
      <c r="O42" s="6"/>
      <c r="R42" s="1"/>
      <c r="W42" s="20"/>
      <c r="Y42" s="3"/>
      <c r="Z42" s="3"/>
      <c r="AA42" s="21">
        <f>R42+W42</f>
        <v>0</v>
      </c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</row>
    <row r="43" spans="1:60" x14ac:dyDescent="0.15">
      <c r="A43" s="7"/>
      <c r="B43" s="7"/>
      <c r="E43" s="3"/>
      <c r="F43" s="3"/>
      <c r="G43" s="3"/>
      <c r="J43" s="14"/>
      <c r="R43" s="6"/>
      <c r="S43" s="14"/>
      <c r="AA43" s="13">
        <f>SUM(AA41:AA42)</f>
        <v>50627.649999999994</v>
      </c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</row>
    <row r="44" spans="1:60" x14ac:dyDescent="0.15">
      <c r="A44" s="7"/>
      <c r="B44" s="7"/>
      <c r="E44" s="3"/>
      <c r="F44" s="3"/>
      <c r="G44" s="3"/>
      <c r="J44" s="14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</row>
    <row r="45" spans="1:60" x14ac:dyDescent="0.15">
      <c r="A45" s="7"/>
      <c r="E45" s="3"/>
      <c r="F45" s="3"/>
      <c r="G45" s="3"/>
      <c r="J45" s="14"/>
      <c r="S45" s="15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</row>
    <row r="46" spans="1:60" x14ac:dyDescent="0.15">
      <c r="E46" s="3"/>
      <c r="F46" s="3"/>
      <c r="G46" s="3"/>
      <c r="V46" s="39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</row>
    <row r="47" spans="1:60" x14ac:dyDescent="0.15">
      <c r="E47" s="3"/>
      <c r="F47" s="3"/>
      <c r="G47" s="3"/>
      <c r="V47" s="40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</row>
    <row r="48" spans="1:60" x14ac:dyDescent="0.15">
      <c r="E48" s="3"/>
      <c r="F48" s="3"/>
      <c r="G48" s="3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</row>
    <row r="49" spans="1:60" x14ac:dyDescent="0.15">
      <c r="E49" s="3"/>
      <c r="F49" s="3"/>
      <c r="G49" s="3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</row>
    <row r="50" spans="1:60" x14ac:dyDescent="0.15">
      <c r="B50" s="7"/>
      <c r="C50" s="7"/>
      <c r="D50" s="7"/>
      <c r="E50" s="3"/>
      <c r="F50" s="3"/>
      <c r="G50" s="3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</row>
    <row r="51" spans="1:60" x14ac:dyDescent="0.15">
      <c r="A51" s="7"/>
      <c r="B51" s="7"/>
      <c r="C51" s="7"/>
      <c r="D51" s="7"/>
      <c r="E51" s="3"/>
      <c r="F51" s="3"/>
      <c r="G51" s="3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</row>
    <row r="52" spans="1:60" x14ac:dyDescent="0.15">
      <c r="A52" s="7"/>
      <c r="B52" s="7"/>
      <c r="C52" s="7"/>
      <c r="D52" s="7"/>
      <c r="E52" s="3"/>
      <c r="F52" s="3"/>
      <c r="G52" s="3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</row>
    <row r="53" spans="1:60" x14ac:dyDescent="0.15">
      <c r="A53" s="7"/>
      <c r="E53" s="3"/>
      <c r="F53" s="3"/>
      <c r="G53" s="3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</row>
    <row r="54" spans="1:60" x14ac:dyDescent="0.15">
      <c r="A54" s="7"/>
      <c r="E54" s="3"/>
      <c r="F54" s="3"/>
      <c r="G54" s="3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</row>
    <row r="55" spans="1:60" x14ac:dyDescent="0.15">
      <c r="E55" s="3"/>
      <c r="F55" s="3"/>
      <c r="G55" s="3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</row>
    <row r="56" spans="1:60" x14ac:dyDescent="0.15">
      <c r="E56" s="3"/>
      <c r="F56" s="3"/>
      <c r="G56" s="3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</row>
    <row r="57" spans="1:60" x14ac:dyDescent="0.15">
      <c r="E57" s="3"/>
      <c r="F57" s="3"/>
      <c r="G57" s="3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</row>
    <row r="58" spans="1:60" x14ac:dyDescent="0.15">
      <c r="E58" s="3"/>
      <c r="F58" s="3"/>
      <c r="G58" s="3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</row>
    <row r="59" spans="1:60" x14ac:dyDescent="0.15">
      <c r="E59" s="3"/>
      <c r="F59" s="3"/>
      <c r="G59" s="3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</row>
    <row r="60" spans="1:60" x14ac:dyDescent="0.15">
      <c r="E60" s="3"/>
      <c r="F60" s="3"/>
      <c r="G60" s="3"/>
    </row>
    <row r="61" spans="1:60" x14ac:dyDescent="0.15">
      <c r="E61" s="3"/>
      <c r="F61" s="3"/>
      <c r="G61" s="3"/>
    </row>
  </sheetData>
  <printOptions horizontalCentered="1"/>
  <pageMargins left="0.25" right="0.25" top="0.5" bottom="0.5" header="0.5" footer="0.5"/>
  <pageSetup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H61"/>
  <sheetViews>
    <sheetView topLeftCell="A25" workbookViewId="0">
      <selection activeCell="A8" sqref="A8"/>
    </sheetView>
  </sheetViews>
  <sheetFormatPr baseColWidth="10" defaultColWidth="9.1640625" defaultRowHeight="13" x14ac:dyDescent="0.15"/>
  <cols>
    <col min="1" max="1" width="25.6640625" style="2" bestFit="1" customWidth="1"/>
    <col min="2" max="2" width="15.5" style="2" customWidth="1"/>
    <col min="3" max="3" width="5.1640625" style="2" customWidth="1"/>
    <col min="4" max="4" width="17.33203125" style="2" bestFit="1" customWidth="1"/>
    <col min="5" max="5" width="10.33203125" style="16" bestFit="1" customWidth="1"/>
    <col min="6" max="6" width="10.5" style="2" customWidth="1"/>
    <col min="7" max="7" width="11.33203125" style="2" customWidth="1"/>
    <col min="8" max="8" width="11" style="3" customWidth="1"/>
    <col min="9" max="9" width="9.1640625" style="2"/>
    <col min="10" max="10" width="10.33203125" style="2" bestFit="1" customWidth="1"/>
    <col min="11" max="11" width="35.5" style="2" customWidth="1"/>
    <col min="12" max="12" width="18.83203125" style="2" customWidth="1"/>
    <col min="13" max="13" width="13.5" style="2" customWidth="1"/>
    <col min="14" max="14" width="5.1640625" style="2" customWidth="1"/>
    <col min="15" max="15" width="9.1640625" style="2"/>
    <col min="16" max="16" width="10" style="2" customWidth="1"/>
    <col min="17" max="17" width="10" style="3" customWidth="1"/>
    <col min="18" max="21" width="10" style="2" customWidth="1"/>
    <col min="22" max="22" width="12.83203125" style="3" customWidth="1"/>
    <col min="23" max="23" width="11" style="5" customWidth="1"/>
    <col min="24" max="24" width="13" style="3" customWidth="1"/>
    <col min="25" max="25" width="12" style="5" customWidth="1"/>
    <col min="26" max="26" width="11.1640625" style="5" customWidth="1"/>
    <col min="27" max="27" width="13.83203125" style="3" customWidth="1"/>
    <col min="28" max="29" width="9.1640625" style="2"/>
    <col min="30" max="30" width="10.33203125" style="2" bestFit="1" customWidth="1"/>
    <col min="31" max="16384" width="9.1640625" style="2"/>
  </cols>
  <sheetData>
    <row r="1" spans="1:60" x14ac:dyDescent="0.15">
      <c r="A1" s="2" t="s">
        <v>1</v>
      </c>
      <c r="L1" s="2" t="s">
        <v>1</v>
      </c>
      <c r="X1" s="5"/>
    </row>
    <row r="2" spans="1:60" x14ac:dyDescent="0.15">
      <c r="A2" s="2" t="s">
        <v>2</v>
      </c>
      <c r="D2" s="8"/>
      <c r="E2" s="17"/>
      <c r="L2" s="2" t="s">
        <v>2</v>
      </c>
      <c r="X2" s="5"/>
    </row>
    <row r="3" spans="1:60" x14ac:dyDescent="0.15">
      <c r="A3" s="2" t="s">
        <v>3</v>
      </c>
      <c r="L3" s="2" t="s">
        <v>3</v>
      </c>
      <c r="X3" s="5"/>
    </row>
    <row r="4" spans="1:60" x14ac:dyDescent="0.15">
      <c r="A4" s="2" t="s">
        <v>79</v>
      </c>
      <c r="L4" s="2" t="s">
        <v>4</v>
      </c>
      <c r="X4" s="5"/>
    </row>
    <row r="5" spans="1:60" x14ac:dyDescent="0.15">
      <c r="X5" s="5"/>
    </row>
    <row r="6" spans="1:60" x14ac:dyDescent="0.15">
      <c r="A6" s="2" t="s">
        <v>5</v>
      </c>
      <c r="L6" s="2" t="s">
        <v>5</v>
      </c>
      <c r="X6" s="5"/>
    </row>
    <row r="7" spans="1:60" x14ac:dyDescent="0.15">
      <c r="A7" s="2" t="s">
        <v>78</v>
      </c>
      <c r="H7" s="9"/>
      <c r="L7" s="2" t="str">
        <f>A7</f>
        <v>F/Y 2017/2018</v>
      </c>
      <c r="X7" s="5"/>
      <c r="AB7" s="16" t="s">
        <v>28</v>
      </c>
      <c r="AC7" s="16" t="s">
        <v>28</v>
      </c>
      <c r="AD7" s="16" t="s">
        <v>28</v>
      </c>
      <c r="AE7" s="16" t="s">
        <v>28</v>
      </c>
      <c r="AF7" s="16" t="s">
        <v>28</v>
      </c>
      <c r="AG7" s="16" t="s">
        <v>28</v>
      </c>
      <c r="AH7" s="16" t="s">
        <v>28</v>
      </c>
      <c r="AI7" s="16" t="s">
        <v>28</v>
      </c>
      <c r="AJ7" s="16" t="s">
        <v>28</v>
      </c>
      <c r="AK7" s="16" t="s">
        <v>28</v>
      </c>
      <c r="AL7" s="16" t="s">
        <v>28</v>
      </c>
      <c r="AM7" s="16" t="s">
        <v>28</v>
      </c>
    </row>
    <row r="8" spans="1:60" x14ac:dyDescent="0.15">
      <c r="A8" s="10" t="s">
        <v>173</v>
      </c>
      <c r="E8" s="16" t="s">
        <v>28</v>
      </c>
      <c r="F8" s="2" t="s">
        <v>28</v>
      </c>
      <c r="G8" s="2" t="s">
        <v>29</v>
      </c>
      <c r="H8" s="3" t="s">
        <v>171</v>
      </c>
      <c r="I8" s="2" t="s">
        <v>32</v>
      </c>
      <c r="J8" s="2" t="s">
        <v>34</v>
      </c>
      <c r="L8" s="10" t="str">
        <f>A8</f>
        <v>NOVEMBER 2017</v>
      </c>
      <c r="O8" s="2" t="s">
        <v>81</v>
      </c>
      <c r="P8" s="2" t="s">
        <v>82</v>
      </c>
      <c r="Q8" s="3" t="s">
        <v>83</v>
      </c>
      <c r="R8" s="2" t="s">
        <v>84</v>
      </c>
      <c r="S8" s="2" t="s">
        <v>85</v>
      </c>
      <c r="T8" s="2" t="s">
        <v>86</v>
      </c>
      <c r="U8" s="2" t="s">
        <v>87</v>
      </c>
      <c r="V8" s="3" t="s">
        <v>88</v>
      </c>
      <c r="W8" s="5" t="s">
        <v>89</v>
      </c>
      <c r="X8" s="5" t="s">
        <v>90</v>
      </c>
      <c r="Y8" s="5" t="s">
        <v>91</v>
      </c>
      <c r="Z8" s="5" t="s">
        <v>92</v>
      </c>
      <c r="AB8" s="2" t="s">
        <v>81</v>
      </c>
      <c r="AC8" s="2" t="s">
        <v>82</v>
      </c>
      <c r="AD8" s="3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3" t="s">
        <v>88</v>
      </c>
      <c r="AJ8" s="5" t="s">
        <v>89</v>
      </c>
      <c r="AK8" s="5" t="s">
        <v>90</v>
      </c>
      <c r="AL8" s="5" t="s">
        <v>91</v>
      </c>
      <c r="AM8" s="5" t="s">
        <v>92</v>
      </c>
    </row>
    <row r="9" spans="1:60" x14ac:dyDescent="0.15">
      <c r="B9" s="2" t="s">
        <v>6</v>
      </c>
      <c r="C9" s="2" t="s">
        <v>26</v>
      </c>
      <c r="D9" s="2" t="s">
        <v>69</v>
      </c>
      <c r="E9" s="16" t="s">
        <v>27</v>
      </c>
      <c r="F9" s="2" t="s">
        <v>71</v>
      </c>
      <c r="G9" s="2" t="s">
        <v>30</v>
      </c>
      <c r="H9" s="3" t="s">
        <v>31</v>
      </c>
      <c r="I9" s="2" t="s">
        <v>33</v>
      </c>
      <c r="J9" s="2" t="s">
        <v>35</v>
      </c>
      <c r="K9" s="2" t="s">
        <v>36</v>
      </c>
      <c r="M9" s="2" t="s">
        <v>6</v>
      </c>
      <c r="N9" s="2" t="s">
        <v>26</v>
      </c>
      <c r="O9" s="2" t="s">
        <v>40</v>
      </c>
      <c r="P9" s="2" t="s">
        <v>41</v>
      </c>
      <c r="Q9" s="3" t="s">
        <v>42</v>
      </c>
      <c r="R9" s="2" t="s">
        <v>43</v>
      </c>
      <c r="S9" s="2" t="s">
        <v>44</v>
      </c>
      <c r="T9" s="2" t="s">
        <v>45</v>
      </c>
      <c r="U9" s="2" t="s">
        <v>46</v>
      </c>
      <c r="V9" s="3" t="s">
        <v>47</v>
      </c>
      <c r="W9" s="5" t="s">
        <v>48</v>
      </c>
      <c r="X9" s="5" t="s">
        <v>49</v>
      </c>
      <c r="Y9" s="5" t="s">
        <v>50</v>
      </c>
      <c r="Z9" s="5" t="s">
        <v>51</v>
      </c>
      <c r="AA9" s="13" t="s">
        <v>35</v>
      </c>
      <c r="AB9" s="2" t="s">
        <v>40</v>
      </c>
      <c r="AC9" s="2" t="s">
        <v>41</v>
      </c>
      <c r="AD9" s="3" t="s">
        <v>42</v>
      </c>
      <c r="AE9" s="2" t="s">
        <v>43</v>
      </c>
      <c r="AF9" s="2" t="s">
        <v>44</v>
      </c>
      <c r="AG9" s="2" t="s">
        <v>45</v>
      </c>
      <c r="AH9" s="2" t="s">
        <v>46</v>
      </c>
      <c r="AI9" s="3" t="s">
        <v>47</v>
      </c>
      <c r="AJ9" s="5" t="s">
        <v>48</v>
      </c>
      <c r="AK9" s="5" t="s">
        <v>49</v>
      </c>
      <c r="AL9" s="5" t="s">
        <v>50</v>
      </c>
      <c r="AM9" s="5" t="s">
        <v>51</v>
      </c>
      <c r="AN9" s="13" t="s">
        <v>35</v>
      </c>
    </row>
    <row r="10" spans="1:60" x14ac:dyDescent="0.15">
      <c r="A10" s="2" t="s">
        <v>7</v>
      </c>
      <c r="B10" s="28" t="s">
        <v>116</v>
      </c>
      <c r="C10" s="2">
        <v>1</v>
      </c>
      <c r="D10" s="2" t="s">
        <v>73</v>
      </c>
      <c r="E10" s="32">
        <v>0</v>
      </c>
      <c r="F10" s="32">
        <v>0</v>
      </c>
      <c r="G10" s="32">
        <f t="shared" ref="G10:G40" si="0">E10-F10</f>
        <v>0</v>
      </c>
      <c r="H10" s="5">
        <v>0</v>
      </c>
      <c r="L10" s="2" t="s">
        <v>7</v>
      </c>
      <c r="M10" s="11">
        <v>1693036900</v>
      </c>
      <c r="N10" s="2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3">
        <f t="shared" ref="AA10:AA40" si="1">SUM(O10:Z10)</f>
        <v>0</v>
      </c>
      <c r="AB10" s="3">
        <v>0</v>
      </c>
    </row>
    <row r="11" spans="1:60" x14ac:dyDescent="0.15">
      <c r="A11" s="4" t="s">
        <v>67</v>
      </c>
      <c r="B11" s="29" t="s">
        <v>117</v>
      </c>
      <c r="C11" s="4">
        <v>4</v>
      </c>
      <c r="D11" s="4" t="s">
        <v>72</v>
      </c>
      <c r="E11" s="32">
        <v>0</v>
      </c>
      <c r="F11" s="32">
        <v>0</v>
      </c>
      <c r="G11" s="32">
        <f t="shared" si="0"/>
        <v>0</v>
      </c>
      <c r="H11" s="5">
        <v>0</v>
      </c>
      <c r="L11" s="2" t="s">
        <v>7</v>
      </c>
      <c r="M11" s="2">
        <v>1714036900</v>
      </c>
      <c r="N11" s="2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3">
        <f t="shared" si="1"/>
        <v>0</v>
      </c>
      <c r="AB11" s="3">
        <v>0</v>
      </c>
    </row>
    <row r="12" spans="1:60" s="22" customFormat="1" x14ac:dyDescent="0.15">
      <c r="A12" s="22" t="s">
        <v>70</v>
      </c>
      <c r="B12" s="45" t="s">
        <v>111</v>
      </c>
      <c r="C12" s="22">
        <v>1</v>
      </c>
      <c r="D12" s="46" t="s">
        <v>175</v>
      </c>
      <c r="E12" s="47">
        <v>91</v>
      </c>
      <c r="F12" s="47">
        <v>94</v>
      </c>
      <c r="G12" s="47">
        <f t="shared" si="0"/>
        <v>-3</v>
      </c>
      <c r="H12" s="18">
        <v>98.17</v>
      </c>
      <c r="L12" s="22" t="str">
        <f>A12</f>
        <v>EDSN  (New School)</v>
      </c>
      <c r="M12" s="48">
        <v>14447707424</v>
      </c>
      <c r="N12" s="22">
        <v>1</v>
      </c>
      <c r="O12" s="18">
        <v>63.16</v>
      </c>
      <c r="P12" s="18">
        <v>50.76</v>
      </c>
      <c r="Q12" s="18">
        <v>87.04</v>
      </c>
      <c r="R12" s="18">
        <v>103.91</v>
      </c>
      <c r="S12" s="18">
        <v>98.17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23">
        <f t="shared" si="1"/>
        <v>403.04</v>
      </c>
      <c r="AB12" s="49">
        <v>51</v>
      </c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</row>
    <row r="13" spans="1:60" s="22" customFormat="1" x14ac:dyDescent="0.15">
      <c r="A13" s="22" t="s">
        <v>53</v>
      </c>
      <c r="B13" s="45" t="s">
        <v>97</v>
      </c>
      <c r="C13" s="22">
        <v>2</v>
      </c>
      <c r="D13" s="46" t="s">
        <v>175</v>
      </c>
      <c r="E13" s="47">
        <v>2</v>
      </c>
      <c r="F13" s="47">
        <v>0</v>
      </c>
      <c r="G13" s="47">
        <f t="shared" si="0"/>
        <v>2</v>
      </c>
      <c r="H13" s="18">
        <v>18.07</v>
      </c>
      <c r="L13" s="22" t="s">
        <v>8</v>
      </c>
      <c r="M13" s="22">
        <v>314038900</v>
      </c>
      <c r="N13" s="22">
        <v>2</v>
      </c>
      <c r="O13" s="18">
        <v>14.79</v>
      </c>
      <c r="P13" s="18">
        <v>14.3</v>
      </c>
      <c r="Q13" s="18">
        <v>15.78</v>
      </c>
      <c r="R13" s="18">
        <v>21.21</v>
      </c>
      <c r="S13" s="18">
        <v>18.07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23">
        <f t="shared" si="1"/>
        <v>84.15</v>
      </c>
      <c r="AB13" s="49">
        <v>0</v>
      </c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</row>
    <row r="14" spans="1:60" s="22" customFormat="1" x14ac:dyDescent="0.15">
      <c r="A14" s="22" t="s">
        <v>53</v>
      </c>
      <c r="B14" s="45" t="s">
        <v>98</v>
      </c>
      <c r="C14" s="22">
        <v>2</v>
      </c>
      <c r="D14" s="46" t="s">
        <v>175</v>
      </c>
      <c r="E14" s="47">
        <v>185</v>
      </c>
      <c r="F14" s="47">
        <v>149</v>
      </c>
      <c r="G14" s="47">
        <f t="shared" si="0"/>
        <v>36</v>
      </c>
      <c r="H14" s="18">
        <v>182.77</v>
      </c>
      <c r="L14" s="22" t="s">
        <v>8</v>
      </c>
      <c r="M14" s="22">
        <v>335038900</v>
      </c>
      <c r="N14" s="22">
        <v>2</v>
      </c>
      <c r="O14" s="18">
        <v>91.34</v>
      </c>
      <c r="P14" s="18">
        <v>56.4</v>
      </c>
      <c r="Q14" s="18">
        <v>78</v>
      </c>
      <c r="R14" s="18">
        <v>112.11</v>
      </c>
      <c r="S14" s="18">
        <v>182.77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23">
        <f t="shared" si="1"/>
        <v>520.62</v>
      </c>
      <c r="AB14" s="49">
        <v>8</v>
      </c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</row>
    <row r="15" spans="1:60" s="22" customFormat="1" x14ac:dyDescent="0.15">
      <c r="A15" s="22" t="s">
        <v>9</v>
      </c>
      <c r="B15" s="45" t="s">
        <v>118</v>
      </c>
      <c r="C15" s="22">
        <v>4</v>
      </c>
      <c r="D15" s="46" t="s">
        <v>175</v>
      </c>
      <c r="E15" s="47">
        <v>76</v>
      </c>
      <c r="F15" s="47">
        <v>66</v>
      </c>
      <c r="G15" s="47">
        <f t="shared" si="0"/>
        <v>10</v>
      </c>
      <c r="H15" s="18">
        <v>84.67</v>
      </c>
      <c r="L15" s="22" t="s">
        <v>9</v>
      </c>
      <c r="M15" s="22">
        <v>204046000</v>
      </c>
      <c r="N15" s="22">
        <v>3</v>
      </c>
      <c r="O15" s="18">
        <v>2613.29</v>
      </c>
      <c r="P15" s="18">
        <v>39.54</v>
      </c>
      <c r="Q15" s="18">
        <v>59.43</v>
      </c>
      <c r="R15" s="18">
        <v>58.2</v>
      </c>
      <c r="S15" s="18">
        <v>84.67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23">
        <f t="shared" si="1"/>
        <v>2855.1299999999997</v>
      </c>
      <c r="AB15" s="49">
        <v>0</v>
      </c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</row>
    <row r="16" spans="1:60" s="22" customFormat="1" x14ac:dyDescent="0.15">
      <c r="A16" s="22" t="s">
        <v>10</v>
      </c>
      <c r="B16" s="45" t="s">
        <v>101</v>
      </c>
      <c r="C16" s="22">
        <v>4</v>
      </c>
      <c r="D16" s="46" t="s">
        <v>175</v>
      </c>
      <c r="E16" s="47">
        <v>33</v>
      </c>
      <c r="F16" s="47">
        <v>35</v>
      </c>
      <c r="G16" s="47">
        <f t="shared" si="0"/>
        <v>-2</v>
      </c>
      <c r="H16" s="18">
        <v>45.97</v>
      </c>
      <c r="L16" s="22" t="s">
        <v>10</v>
      </c>
      <c r="M16" s="22">
        <v>880042100</v>
      </c>
      <c r="N16" s="22">
        <v>4</v>
      </c>
      <c r="O16" s="18">
        <v>28.05</v>
      </c>
      <c r="P16" s="18">
        <v>24.64</v>
      </c>
      <c r="Q16" s="18">
        <v>44.36</v>
      </c>
      <c r="R16" s="18">
        <v>54.42</v>
      </c>
      <c r="S16" s="18">
        <v>45.97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23">
        <f t="shared" si="1"/>
        <v>197.44</v>
      </c>
      <c r="AB16" s="49">
        <v>14</v>
      </c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</row>
    <row r="17" spans="1:60" s="22" customFormat="1" x14ac:dyDescent="0.15">
      <c r="A17" s="22" t="s">
        <v>10</v>
      </c>
      <c r="B17" s="45" t="s">
        <v>102</v>
      </c>
      <c r="C17" s="22">
        <v>4</v>
      </c>
      <c r="D17" s="46" t="s">
        <v>175</v>
      </c>
      <c r="E17" s="47">
        <v>84</v>
      </c>
      <c r="F17" s="47">
        <v>15</v>
      </c>
      <c r="G17" s="47">
        <f t="shared" si="0"/>
        <v>69</v>
      </c>
      <c r="H17" s="18">
        <v>91.87</v>
      </c>
      <c r="L17" s="22" t="s">
        <v>10</v>
      </c>
      <c r="M17" s="22">
        <v>901042100</v>
      </c>
      <c r="N17" s="22">
        <v>4</v>
      </c>
      <c r="O17" s="18">
        <v>20.48</v>
      </c>
      <c r="P17" s="18">
        <v>17.16</v>
      </c>
      <c r="Q17" s="18">
        <v>24.96</v>
      </c>
      <c r="R17" s="18">
        <v>32.67</v>
      </c>
      <c r="S17" s="18">
        <v>91.87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23">
        <f t="shared" si="1"/>
        <v>187.14000000000001</v>
      </c>
      <c r="AB17" s="49">
        <v>6</v>
      </c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</row>
    <row r="18" spans="1:60" s="22" customFormat="1" x14ac:dyDescent="0.15">
      <c r="A18" s="22" t="s">
        <v>58</v>
      </c>
      <c r="B18" s="45" t="s">
        <v>112</v>
      </c>
      <c r="C18" s="22">
        <v>16</v>
      </c>
      <c r="D18" s="46" t="s">
        <v>175</v>
      </c>
      <c r="E18" s="47">
        <v>73</v>
      </c>
      <c r="F18" s="47">
        <v>64</v>
      </c>
      <c r="G18" s="47">
        <f t="shared" si="0"/>
        <v>9</v>
      </c>
      <c r="H18" s="18">
        <v>90.16</v>
      </c>
      <c r="L18" s="22" t="s">
        <v>11</v>
      </c>
      <c r="M18" s="22">
        <v>1532983611</v>
      </c>
      <c r="N18" s="22">
        <v>16</v>
      </c>
      <c r="O18" s="18">
        <v>35.01</v>
      </c>
      <c r="P18" s="18">
        <v>34.229999999999997</v>
      </c>
      <c r="Q18" s="18">
        <v>71.13</v>
      </c>
      <c r="R18" s="18">
        <v>75.680000000000007</v>
      </c>
      <c r="S18" s="18">
        <v>90.16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23">
        <f t="shared" si="1"/>
        <v>306.21000000000004</v>
      </c>
      <c r="AB18" s="49">
        <v>17</v>
      </c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</row>
    <row r="19" spans="1:60" s="22" customFormat="1" x14ac:dyDescent="0.15">
      <c r="A19" s="22" t="s">
        <v>56</v>
      </c>
      <c r="B19" s="45" t="s">
        <v>113</v>
      </c>
      <c r="C19" s="22">
        <v>6</v>
      </c>
      <c r="D19" s="46" t="s">
        <v>179</v>
      </c>
      <c r="E19" s="47">
        <v>123</v>
      </c>
      <c r="F19" s="47">
        <v>105</v>
      </c>
      <c r="G19" s="47">
        <f t="shared" si="0"/>
        <v>18</v>
      </c>
      <c r="H19" s="18">
        <v>126.47</v>
      </c>
      <c r="L19" s="22" t="s">
        <v>12</v>
      </c>
      <c r="M19" s="22">
        <v>1635048500</v>
      </c>
      <c r="N19" s="22">
        <v>6</v>
      </c>
      <c r="O19" s="18">
        <v>35.61</v>
      </c>
      <c r="P19" s="18">
        <v>65.7</v>
      </c>
      <c r="Q19" s="18">
        <v>60.04</v>
      </c>
      <c r="R19" s="18">
        <v>71.510000000000005</v>
      </c>
      <c r="S19" s="18">
        <v>126.47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  <c r="Z19" s="18">
        <v>0</v>
      </c>
      <c r="AA19" s="23">
        <f t="shared" si="1"/>
        <v>359.33000000000004</v>
      </c>
      <c r="AB19" s="49">
        <v>21</v>
      </c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</row>
    <row r="20" spans="1:60" x14ac:dyDescent="0.15">
      <c r="A20" s="2" t="s">
        <v>13</v>
      </c>
      <c r="B20" s="28" t="s">
        <v>119</v>
      </c>
      <c r="C20" s="2">
        <v>7</v>
      </c>
      <c r="D20" s="4" t="s">
        <v>172</v>
      </c>
      <c r="E20" s="32">
        <v>0</v>
      </c>
      <c r="F20" s="32">
        <v>1</v>
      </c>
      <c r="G20" s="32">
        <f t="shared" si="0"/>
        <v>-1</v>
      </c>
      <c r="H20" s="5">
        <v>1.48</v>
      </c>
      <c r="L20" s="2" t="s">
        <v>13</v>
      </c>
      <c r="M20" s="2">
        <v>1914036400</v>
      </c>
      <c r="N20" s="2">
        <v>7</v>
      </c>
      <c r="O20" s="5">
        <v>52.95</v>
      </c>
      <c r="P20" s="5">
        <v>15.23</v>
      </c>
      <c r="Q20" s="5">
        <v>14.79</v>
      </c>
      <c r="R20" s="5">
        <v>30.1</v>
      </c>
      <c r="S20" s="5">
        <v>1.48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3">
        <f>SUM(O20:Z20)</f>
        <v>114.55</v>
      </c>
      <c r="AB20" s="35">
        <v>39</v>
      </c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</row>
    <row r="21" spans="1:60" x14ac:dyDescent="0.15">
      <c r="A21" s="4" t="s">
        <v>13</v>
      </c>
      <c r="B21" s="29" t="s">
        <v>120</v>
      </c>
      <c r="C21" s="4">
        <v>7</v>
      </c>
      <c r="D21" s="4" t="s">
        <v>172</v>
      </c>
      <c r="E21" s="32">
        <v>68</v>
      </c>
      <c r="F21" s="32">
        <v>89</v>
      </c>
      <c r="G21" s="32">
        <f t="shared" si="0"/>
        <v>-21</v>
      </c>
      <c r="H21" s="5">
        <v>77.510000000000005</v>
      </c>
      <c r="L21" s="2" t="s">
        <v>13</v>
      </c>
      <c r="M21" s="2">
        <v>1893036400</v>
      </c>
      <c r="N21" s="2">
        <v>7</v>
      </c>
      <c r="O21" s="5">
        <v>34.85</v>
      </c>
      <c r="P21" s="5">
        <v>26.47</v>
      </c>
      <c r="Q21" s="5">
        <v>59.3</v>
      </c>
      <c r="R21" s="5">
        <v>63.94</v>
      </c>
      <c r="S21" s="5">
        <v>77.510000000000005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3">
        <f t="shared" si="1"/>
        <v>262.07</v>
      </c>
      <c r="AB21" s="35">
        <v>20</v>
      </c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</row>
    <row r="22" spans="1:60" x14ac:dyDescent="0.15">
      <c r="A22" s="2" t="s">
        <v>61</v>
      </c>
      <c r="B22" s="28" t="s">
        <v>121</v>
      </c>
      <c r="C22" s="2">
        <v>6</v>
      </c>
      <c r="D22" s="27" t="s">
        <v>169</v>
      </c>
      <c r="E22" s="32">
        <v>125</v>
      </c>
      <c r="F22" s="32">
        <v>290</v>
      </c>
      <c r="G22" s="32">
        <f t="shared" si="0"/>
        <v>-165</v>
      </c>
      <c r="H22" s="5">
        <v>127.88</v>
      </c>
      <c r="L22" s="2" t="s">
        <v>14</v>
      </c>
      <c r="M22" s="2">
        <v>705035367</v>
      </c>
      <c r="N22" s="2">
        <v>6</v>
      </c>
      <c r="O22" s="5">
        <v>312.86</v>
      </c>
      <c r="P22" s="5">
        <v>18.05</v>
      </c>
      <c r="Q22" s="5">
        <v>36.86</v>
      </c>
      <c r="R22" s="5">
        <v>52.75</v>
      </c>
      <c r="S22" s="5">
        <v>127.88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3">
        <f t="shared" si="1"/>
        <v>548.40000000000009</v>
      </c>
      <c r="AB22" s="32">
        <v>270</v>
      </c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</row>
    <row r="23" spans="1:60" s="22" customFormat="1" x14ac:dyDescent="0.15">
      <c r="A23" s="48" t="s">
        <v>64</v>
      </c>
      <c r="B23" s="45" t="s">
        <v>122</v>
      </c>
      <c r="C23" s="22">
        <v>5</v>
      </c>
      <c r="D23" s="22" t="s">
        <v>176</v>
      </c>
      <c r="E23" s="47">
        <v>43</v>
      </c>
      <c r="F23" s="47">
        <v>20</v>
      </c>
      <c r="G23" s="47">
        <f t="shared" si="0"/>
        <v>23</v>
      </c>
      <c r="H23" s="18">
        <v>54.47</v>
      </c>
      <c r="L23" s="22" t="s">
        <v>15</v>
      </c>
      <c r="M23" s="22">
        <v>183046700</v>
      </c>
      <c r="N23" s="22">
        <v>5</v>
      </c>
      <c r="O23" s="18">
        <v>-368.81</v>
      </c>
      <c r="P23" s="18">
        <f>384.97-368.81</f>
        <v>16.160000000000025</v>
      </c>
      <c r="Q23" s="18">
        <v>33.42</v>
      </c>
      <c r="R23" s="18">
        <v>27.94</v>
      </c>
      <c r="S23" s="18">
        <v>54.47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23">
        <f t="shared" si="1"/>
        <v>-236.81999999999996</v>
      </c>
      <c r="AB23" s="49">
        <v>0</v>
      </c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</row>
    <row r="24" spans="1:60" s="22" customFormat="1" x14ac:dyDescent="0.15">
      <c r="A24" s="22" t="s">
        <v>16</v>
      </c>
      <c r="B24" s="45" t="s">
        <v>106</v>
      </c>
      <c r="C24" s="22">
        <v>19</v>
      </c>
      <c r="D24" s="46" t="s">
        <v>175</v>
      </c>
      <c r="E24" s="47">
        <v>78</v>
      </c>
      <c r="F24" s="47">
        <v>109</v>
      </c>
      <c r="G24" s="47">
        <f t="shared" si="0"/>
        <v>-31</v>
      </c>
      <c r="H24" s="18">
        <v>86.46</v>
      </c>
      <c r="L24" s="22" t="s">
        <v>16</v>
      </c>
      <c r="M24" s="22">
        <v>1169047000</v>
      </c>
      <c r="N24" s="22">
        <v>19</v>
      </c>
      <c r="O24" s="18">
        <v>46.39</v>
      </c>
      <c r="P24" s="18">
        <v>36.4</v>
      </c>
      <c r="Q24" s="18">
        <v>36.71</v>
      </c>
      <c r="R24" s="18">
        <f>51.6+49.43</f>
        <v>101.03</v>
      </c>
      <c r="S24" s="18">
        <v>86.46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23">
        <f t="shared" si="1"/>
        <v>306.99</v>
      </c>
      <c r="AB24" s="49">
        <v>33</v>
      </c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</row>
    <row r="25" spans="1:60" x14ac:dyDescent="0.15">
      <c r="A25" s="2" t="s">
        <v>60</v>
      </c>
      <c r="B25" s="28" t="s">
        <v>94</v>
      </c>
      <c r="C25" s="2">
        <v>10</v>
      </c>
      <c r="D25" s="27" t="s">
        <v>95</v>
      </c>
      <c r="E25" s="32">
        <v>0</v>
      </c>
      <c r="F25" s="32">
        <v>0</v>
      </c>
      <c r="G25" s="32">
        <f t="shared" si="0"/>
        <v>0</v>
      </c>
      <c r="H25" s="5">
        <v>0</v>
      </c>
      <c r="L25" s="2" t="s">
        <v>17</v>
      </c>
      <c r="M25" s="2">
        <v>120046700</v>
      </c>
      <c r="N25" s="2">
        <v>10</v>
      </c>
      <c r="O25" s="5">
        <v>13.45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3">
        <f t="shared" si="1"/>
        <v>13.45</v>
      </c>
      <c r="AB25" s="35">
        <v>9</v>
      </c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</row>
    <row r="26" spans="1:60" s="22" customFormat="1" x14ac:dyDescent="0.15">
      <c r="A26" s="48" t="s">
        <v>60</v>
      </c>
      <c r="B26" s="45" t="s">
        <v>124</v>
      </c>
      <c r="C26" s="22">
        <v>10</v>
      </c>
      <c r="D26" s="46" t="s">
        <v>177</v>
      </c>
      <c r="E26" s="47">
        <v>4704</v>
      </c>
      <c r="F26" s="47">
        <v>4801</v>
      </c>
      <c r="G26" s="47">
        <f t="shared" si="0"/>
        <v>-97</v>
      </c>
      <c r="H26" s="18">
        <v>3090.71</v>
      </c>
      <c r="L26" s="22" t="s">
        <v>17</v>
      </c>
      <c r="M26" s="22">
        <v>162046700</v>
      </c>
      <c r="N26" s="22">
        <v>10</v>
      </c>
      <c r="O26" s="18">
        <v>727.48</v>
      </c>
      <c r="P26" s="18">
        <v>758.01</v>
      </c>
      <c r="Q26" s="18">
        <v>1232.7</v>
      </c>
      <c r="R26" s="18">
        <v>2192.33</v>
      </c>
      <c r="S26" s="18">
        <v>3090.71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23">
        <f t="shared" si="1"/>
        <v>8001.2300000000005</v>
      </c>
      <c r="AB26" s="49">
        <v>2362</v>
      </c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</row>
    <row r="27" spans="1:60" s="22" customFormat="1" x14ac:dyDescent="0.15">
      <c r="A27" s="22" t="s">
        <v>66</v>
      </c>
      <c r="B27" s="45" t="s">
        <v>104</v>
      </c>
      <c r="C27" s="22">
        <v>11</v>
      </c>
      <c r="D27" s="46" t="s">
        <v>175</v>
      </c>
      <c r="E27" s="47">
        <v>164</v>
      </c>
      <c r="F27" s="47">
        <v>282</v>
      </c>
      <c r="G27" s="47">
        <f t="shared" si="0"/>
        <v>-118</v>
      </c>
      <c r="H27" s="18">
        <v>163.87</v>
      </c>
      <c r="L27" s="22" t="s">
        <v>18</v>
      </c>
      <c r="M27" s="22">
        <v>1067037000</v>
      </c>
      <c r="N27" s="22">
        <v>11</v>
      </c>
      <c r="O27" s="18">
        <v>181.02</v>
      </c>
      <c r="P27" s="18">
        <v>144.22</v>
      </c>
      <c r="Q27" s="18">
        <v>71.11</v>
      </c>
      <c r="R27" s="18">
        <v>77.86</v>
      </c>
      <c r="S27" s="18">
        <v>163.87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23">
        <f t="shared" si="1"/>
        <v>638.08000000000004</v>
      </c>
      <c r="AB27" s="49">
        <v>175</v>
      </c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</row>
    <row r="28" spans="1:60" s="22" customFormat="1" x14ac:dyDescent="0.15">
      <c r="A28" s="22" t="s">
        <v>18</v>
      </c>
      <c r="B28" s="45" t="s">
        <v>110</v>
      </c>
      <c r="C28" s="22">
        <v>11</v>
      </c>
      <c r="D28" s="46" t="s">
        <v>182</v>
      </c>
      <c r="E28" s="47">
        <v>45</v>
      </c>
      <c r="F28" s="47">
        <v>21</v>
      </c>
      <c r="G28" s="47">
        <f t="shared" si="0"/>
        <v>24</v>
      </c>
      <c r="H28" s="18">
        <v>56.29</v>
      </c>
      <c r="L28" s="22" t="s">
        <v>18</v>
      </c>
      <c r="M28" s="22">
        <v>1383048200</v>
      </c>
      <c r="N28" s="22">
        <v>11</v>
      </c>
      <c r="O28" s="18">
        <v>54.54</v>
      </c>
      <c r="P28" s="18">
        <v>15.23</v>
      </c>
      <c r="Q28" s="18">
        <v>23.1</v>
      </c>
      <c r="R28" s="18">
        <v>17.010000000000002</v>
      </c>
      <c r="S28" s="18">
        <v>56.29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23">
        <f>SUM(O28:Z28)</f>
        <v>166.17000000000002</v>
      </c>
      <c r="AB28" s="49">
        <v>41</v>
      </c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</row>
    <row r="29" spans="1:60" s="22" customFormat="1" x14ac:dyDescent="0.15">
      <c r="A29" s="22" t="s">
        <v>0</v>
      </c>
      <c r="B29" s="45" t="s">
        <v>100</v>
      </c>
      <c r="C29" s="22">
        <v>12</v>
      </c>
      <c r="D29" s="46" t="s">
        <v>175</v>
      </c>
      <c r="E29" s="47">
        <v>722</v>
      </c>
      <c r="F29" s="47">
        <v>195</v>
      </c>
      <c r="G29" s="47">
        <f t="shared" si="0"/>
        <v>527</v>
      </c>
      <c r="H29" s="18">
        <v>552.5</v>
      </c>
      <c r="L29" s="22" t="s">
        <v>19</v>
      </c>
      <c r="M29" s="22">
        <v>866038000</v>
      </c>
      <c r="N29" s="22">
        <v>12</v>
      </c>
      <c r="O29" s="18">
        <v>154.31</v>
      </c>
      <c r="P29" s="18">
        <v>142.5</v>
      </c>
      <c r="Q29" s="18">
        <v>172.52</v>
      </c>
      <c r="R29" s="18">
        <v>273.33</v>
      </c>
      <c r="S29" s="18">
        <v>552.5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23">
        <f t="shared" si="1"/>
        <v>1295.1600000000001</v>
      </c>
      <c r="AB29" s="49">
        <v>146</v>
      </c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</row>
    <row r="30" spans="1:60" s="22" customFormat="1" x14ac:dyDescent="0.15">
      <c r="A30" s="22" t="s">
        <v>19</v>
      </c>
      <c r="B30" s="45" t="s">
        <v>103</v>
      </c>
      <c r="C30" s="22">
        <v>12</v>
      </c>
      <c r="D30" s="46" t="s">
        <v>179</v>
      </c>
      <c r="E30" s="47">
        <v>68</v>
      </c>
      <c r="F30" s="47">
        <v>109</v>
      </c>
      <c r="G30" s="47">
        <f t="shared" si="0"/>
        <v>-41</v>
      </c>
      <c r="H30" s="18">
        <v>76.98</v>
      </c>
      <c r="L30" s="22" t="s">
        <v>19</v>
      </c>
      <c r="M30" s="22">
        <v>1055038000</v>
      </c>
      <c r="N30" s="22">
        <v>12</v>
      </c>
      <c r="O30" s="18">
        <v>61.62</v>
      </c>
      <c r="P30" s="18">
        <v>51.77</v>
      </c>
      <c r="Q30" s="18">
        <v>53.76</v>
      </c>
      <c r="R30" s="18">
        <v>80.69</v>
      </c>
      <c r="S30" s="18">
        <v>76.98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23">
        <f t="shared" si="1"/>
        <v>324.82</v>
      </c>
      <c r="AB30" s="49">
        <v>49</v>
      </c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</row>
    <row r="31" spans="1:60" s="22" customFormat="1" x14ac:dyDescent="0.15">
      <c r="A31" s="22" t="s">
        <v>59</v>
      </c>
      <c r="B31" s="45" t="s">
        <v>105</v>
      </c>
      <c r="C31" s="22">
        <v>12</v>
      </c>
      <c r="D31" s="46" t="s">
        <v>175</v>
      </c>
      <c r="E31" s="47">
        <v>1421</v>
      </c>
      <c r="F31" s="47">
        <v>1678</v>
      </c>
      <c r="G31" s="47">
        <f t="shared" si="0"/>
        <v>-257</v>
      </c>
      <c r="H31" s="18">
        <v>1013.45</v>
      </c>
      <c r="L31" s="22" t="s">
        <v>19</v>
      </c>
      <c r="M31" s="22">
        <v>1076038000</v>
      </c>
      <c r="N31" s="22">
        <v>12</v>
      </c>
      <c r="O31" s="18">
        <v>759.95</v>
      </c>
      <c r="P31" s="18">
        <v>621.58000000000004</v>
      </c>
      <c r="Q31" s="18">
        <v>569.08000000000004</v>
      </c>
      <c r="R31" s="18">
        <v>1133.8900000000001</v>
      </c>
      <c r="S31" s="18">
        <v>1013.45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  <c r="Z31" s="18">
        <v>0</v>
      </c>
      <c r="AA31" s="23">
        <f t="shared" si="1"/>
        <v>4097.95</v>
      </c>
      <c r="AB31" s="49">
        <v>958</v>
      </c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</row>
    <row r="32" spans="1:60" s="22" customFormat="1" x14ac:dyDescent="0.15">
      <c r="A32" s="22" t="s">
        <v>55</v>
      </c>
      <c r="B32" s="45" t="s">
        <v>115</v>
      </c>
      <c r="C32" s="22">
        <v>14</v>
      </c>
      <c r="D32" s="46" t="s">
        <v>175</v>
      </c>
      <c r="E32" s="47">
        <v>170</v>
      </c>
      <c r="F32" s="47">
        <v>234</v>
      </c>
      <c r="G32" s="47">
        <f t="shared" si="0"/>
        <v>-64</v>
      </c>
      <c r="H32" s="18">
        <v>169.27</v>
      </c>
      <c r="L32" s="22" t="s">
        <v>20</v>
      </c>
      <c r="M32" s="22">
        <v>2015041200</v>
      </c>
      <c r="N32" s="22">
        <v>14</v>
      </c>
      <c r="O32" s="18">
        <v>26.67</v>
      </c>
      <c r="P32" s="18">
        <v>20.85</v>
      </c>
      <c r="Q32" s="18">
        <v>14.79</v>
      </c>
      <c r="R32" s="18">
        <v>19.899999999999999</v>
      </c>
      <c r="S32" s="18">
        <v>169.27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23">
        <f t="shared" si="1"/>
        <v>251.48000000000002</v>
      </c>
      <c r="AB32" s="49">
        <v>11</v>
      </c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</row>
    <row r="33" spans="1:60" s="22" customFormat="1" x14ac:dyDescent="0.15">
      <c r="A33" s="22" t="s">
        <v>65</v>
      </c>
      <c r="B33" s="45" t="s">
        <v>107</v>
      </c>
      <c r="C33" s="22">
        <v>15</v>
      </c>
      <c r="D33" s="46" t="s">
        <v>175</v>
      </c>
      <c r="E33" s="47">
        <v>5836</v>
      </c>
      <c r="F33" s="47">
        <v>4133</v>
      </c>
      <c r="G33" s="47">
        <f t="shared" si="0"/>
        <v>1703</v>
      </c>
      <c r="H33" s="18">
        <v>3655.61</v>
      </c>
      <c r="J33" s="51"/>
      <c r="L33" s="22" t="s">
        <v>21</v>
      </c>
      <c r="M33" s="22">
        <v>1187031200</v>
      </c>
      <c r="N33" s="22">
        <v>15</v>
      </c>
      <c r="O33" s="18">
        <v>1659.9</v>
      </c>
      <c r="P33" s="18">
        <v>1915.47</v>
      </c>
      <c r="Q33" s="18">
        <v>1422.07</v>
      </c>
      <c r="R33" s="18">
        <v>2851.37</v>
      </c>
      <c r="S33" s="18">
        <v>3655.61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23">
        <f t="shared" si="1"/>
        <v>11504.42</v>
      </c>
      <c r="AB33" s="49">
        <v>2243</v>
      </c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</row>
    <row r="34" spans="1:60" x14ac:dyDescent="0.15">
      <c r="A34" s="2" t="s">
        <v>68</v>
      </c>
      <c r="B34" s="28" t="s">
        <v>123</v>
      </c>
      <c r="C34" s="2">
        <v>70</v>
      </c>
      <c r="D34" s="27">
        <v>0</v>
      </c>
      <c r="E34" s="32">
        <v>0</v>
      </c>
      <c r="F34" s="32">
        <v>0</v>
      </c>
      <c r="G34" s="32">
        <f t="shared" si="0"/>
        <v>0</v>
      </c>
      <c r="H34" s="5">
        <v>0</v>
      </c>
      <c r="L34" s="2" t="s">
        <v>24</v>
      </c>
      <c r="M34" s="2">
        <v>1197038000</v>
      </c>
      <c r="N34" s="2">
        <v>70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3">
        <f>SUM(O34:Z34)</f>
        <v>0</v>
      </c>
      <c r="AB34" s="35">
        <v>0</v>
      </c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</row>
    <row r="35" spans="1:60" s="22" customFormat="1" x14ac:dyDescent="0.15">
      <c r="A35" s="48" t="s">
        <v>22</v>
      </c>
      <c r="B35" s="45" t="s">
        <v>96</v>
      </c>
      <c r="C35" s="22">
        <v>60</v>
      </c>
      <c r="D35" s="46" t="s">
        <v>175</v>
      </c>
      <c r="E35" s="47">
        <v>0</v>
      </c>
      <c r="F35" s="47">
        <v>1</v>
      </c>
      <c r="G35" s="47">
        <f t="shared" si="0"/>
        <v>-1</v>
      </c>
      <c r="H35" s="18">
        <v>16.27</v>
      </c>
      <c r="J35" s="50">
        <f>SUM(H10:H35)</f>
        <v>9880.9</v>
      </c>
      <c r="K35" s="22" t="s">
        <v>37</v>
      </c>
      <c r="L35" s="22" t="s">
        <v>22</v>
      </c>
      <c r="M35" s="22">
        <v>207046800</v>
      </c>
      <c r="N35" s="22">
        <v>60</v>
      </c>
      <c r="O35" s="18">
        <v>17.62</v>
      </c>
      <c r="P35" s="18">
        <v>19.04</v>
      </c>
      <c r="Q35" s="18">
        <v>15.71</v>
      </c>
      <c r="R35" s="18">
        <v>18.16</v>
      </c>
      <c r="S35" s="18">
        <v>16.27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23">
        <f t="shared" si="1"/>
        <v>86.8</v>
      </c>
      <c r="AB35" s="49">
        <v>3</v>
      </c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</row>
    <row r="36" spans="1:60" s="22" customFormat="1" x14ac:dyDescent="0.15">
      <c r="A36" s="22" t="s">
        <v>57</v>
      </c>
      <c r="B36" s="45" t="s">
        <v>114</v>
      </c>
      <c r="C36" s="22">
        <v>58</v>
      </c>
      <c r="D36" s="46" t="s">
        <v>175</v>
      </c>
      <c r="E36" s="47">
        <v>5</v>
      </c>
      <c r="F36" s="47">
        <v>7</v>
      </c>
      <c r="G36" s="47">
        <f t="shared" si="0"/>
        <v>-2</v>
      </c>
      <c r="H36" s="18">
        <v>20.78</v>
      </c>
      <c r="J36" s="52">
        <f>SUM(H36:H36)</f>
        <v>20.78</v>
      </c>
      <c r="K36" s="22" t="s">
        <v>74</v>
      </c>
      <c r="L36" s="22" t="s">
        <v>23</v>
      </c>
      <c r="M36" s="22">
        <v>1671034200</v>
      </c>
      <c r="N36" s="22">
        <v>58</v>
      </c>
      <c r="O36" s="18">
        <v>18.59</v>
      </c>
      <c r="P36" s="18">
        <v>16.170000000000002</v>
      </c>
      <c r="Q36" s="18">
        <v>20.420000000000002</v>
      </c>
      <c r="R36" s="18">
        <v>25</v>
      </c>
      <c r="S36" s="18">
        <v>20.78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23">
        <f t="shared" si="1"/>
        <v>100.96000000000001</v>
      </c>
      <c r="AB36" s="49">
        <v>4</v>
      </c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</row>
    <row r="37" spans="1:60" s="22" customFormat="1" x14ac:dyDescent="0.15">
      <c r="A37" s="22" t="s">
        <v>63</v>
      </c>
      <c r="B37" s="45" t="s">
        <v>108</v>
      </c>
      <c r="C37" s="22">
        <v>70</v>
      </c>
      <c r="D37" s="22" t="s">
        <v>180</v>
      </c>
      <c r="E37" s="47">
        <v>25</v>
      </c>
      <c r="F37" s="47">
        <v>29</v>
      </c>
      <c r="G37" s="47">
        <f t="shared" si="0"/>
        <v>-4</v>
      </c>
      <c r="H37" s="18">
        <v>39.26</v>
      </c>
      <c r="L37" s="22" t="s">
        <v>24</v>
      </c>
      <c r="M37" s="22">
        <v>1218038000</v>
      </c>
      <c r="N37" s="22">
        <v>70</v>
      </c>
      <c r="O37" s="18">
        <v>19.57</v>
      </c>
      <c r="P37" s="18">
        <v>18.05</v>
      </c>
      <c r="Q37" s="18">
        <v>19.420000000000002</v>
      </c>
      <c r="R37" s="18">
        <v>21.72</v>
      </c>
      <c r="S37" s="18">
        <v>39.26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23">
        <f t="shared" si="1"/>
        <v>118.02000000000001</v>
      </c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</row>
    <row r="38" spans="1:60" s="22" customFormat="1" x14ac:dyDescent="0.15">
      <c r="A38" s="22" t="s">
        <v>24</v>
      </c>
      <c r="B38" s="45" t="s">
        <v>99</v>
      </c>
      <c r="C38" s="22">
        <v>70</v>
      </c>
      <c r="D38" s="46" t="s">
        <v>178</v>
      </c>
      <c r="E38" s="47">
        <v>26</v>
      </c>
      <c r="F38" s="47">
        <v>26</v>
      </c>
      <c r="G38" s="47">
        <f>E38-F38</f>
        <v>0</v>
      </c>
      <c r="H38" s="18">
        <v>45.63</v>
      </c>
      <c r="L38" s="22" t="s">
        <v>24</v>
      </c>
      <c r="M38" s="22">
        <v>777037900</v>
      </c>
      <c r="N38" s="22">
        <v>70</v>
      </c>
      <c r="O38" s="18">
        <v>42.31</v>
      </c>
      <c r="P38" s="18">
        <v>44.59</v>
      </c>
      <c r="Q38" s="18">
        <v>40.130000000000003</v>
      </c>
      <c r="R38" s="18">
        <v>41.7</v>
      </c>
      <c r="S38" s="18">
        <v>45.63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23">
        <f>SUM(O38:Z38)</f>
        <v>214.36</v>
      </c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</row>
    <row r="39" spans="1:60" x14ac:dyDescent="0.15">
      <c r="A39" s="2" t="s">
        <v>39</v>
      </c>
      <c r="B39" s="28" t="s">
        <v>125</v>
      </c>
      <c r="C39" s="2">
        <v>70</v>
      </c>
      <c r="D39" s="27" t="s">
        <v>174</v>
      </c>
      <c r="E39" s="32">
        <v>50</v>
      </c>
      <c r="F39" s="32">
        <v>34</v>
      </c>
      <c r="G39" s="32">
        <f>E39-F39</f>
        <v>16</v>
      </c>
      <c r="H39" s="5">
        <v>61.29</v>
      </c>
      <c r="L39" s="2" t="s">
        <v>39</v>
      </c>
      <c r="M39" s="2">
        <v>1176038000</v>
      </c>
      <c r="N39" s="2">
        <v>70</v>
      </c>
      <c r="O39" s="5">
        <v>33.07</v>
      </c>
      <c r="P39" s="5">
        <v>30.18</v>
      </c>
      <c r="Q39" s="5">
        <v>30.49</v>
      </c>
      <c r="R39" s="5">
        <v>29.71</v>
      </c>
      <c r="S39" s="5">
        <v>61.29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3">
        <f>SUM(O39:Z39)</f>
        <v>184.73999999999998</v>
      </c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</row>
    <row r="40" spans="1:60" s="22" customFormat="1" x14ac:dyDescent="0.15">
      <c r="A40" s="22" t="s">
        <v>54</v>
      </c>
      <c r="B40" s="45" t="s">
        <v>109</v>
      </c>
      <c r="C40" s="22">
        <v>70</v>
      </c>
      <c r="D40" s="22" t="s">
        <v>181</v>
      </c>
      <c r="E40" s="47">
        <v>57</v>
      </c>
      <c r="F40" s="47">
        <v>37</v>
      </c>
      <c r="G40" s="47">
        <f t="shared" si="0"/>
        <v>20</v>
      </c>
      <c r="H40" s="18">
        <v>74</v>
      </c>
      <c r="J40" s="52">
        <f>SUM(H37:H40)</f>
        <v>220.18</v>
      </c>
      <c r="K40" s="22" t="s">
        <v>52</v>
      </c>
      <c r="L40" s="22" t="s">
        <v>25</v>
      </c>
      <c r="M40" s="22">
        <v>1286038000</v>
      </c>
      <c r="N40" s="22">
        <v>70</v>
      </c>
      <c r="O40" s="18">
        <v>41.55</v>
      </c>
      <c r="P40" s="18">
        <v>39.61</v>
      </c>
      <c r="Q40" s="18">
        <v>39.840000000000003</v>
      </c>
      <c r="R40" s="18">
        <v>41.66</v>
      </c>
      <c r="S40" s="18">
        <v>74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23">
        <f t="shared" si="1"/>
        <v>236.66</v>
      </c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</row>
    <row r="41" spans="1:60" s="19" customFormat="1" ht="14" thickBot="1" x14ac:dyDescent="0.2">
      <c r="E41" s="43">
        <f>SUM(E10:E40)</f>
        <v>14274</v>
      </c>
      <c r="F41" s="43">
        <f t="shared" ref="F41:H41" si="2">SUM(F10:F40)</f>
        <v>12624</v>
      </c>
      <c r="G41" s="43">
        <f t="shared" si="2"/>
        <v>1650</v>
      </c>
      <c r="H41" s="41">
        <f t="shared" si="2"/>
        <v>10121.86</v>
      </c>
      <c r="I41" s="19">
        <f>SUM(I10:I40)</f>
        <v>0</v>
      </c>
      <c r="J41" s="44">
        <f>SUM(J35:J40)</f>
        <v>10121.86</v>
      </c>
      <c r="O41" s="41">
        <f t="shared" ref="O41:AN41" si="3">SUM(O10:O40)</f>
        <v>6791.62</v>
      </c>
      <c r="P41" s="41">
        <f t="shared" si="3"/>
        <v>4252.3100000000004</v>
      </c>
      <c r="Q41" s="41">
        <f t="shared" si="3"/>
        <v>4346.96</v>
      </c>
      <c r="R41" s="41">
        <f t="shared" si="3"/>
        <v>7629.8</v>
      </c>
      <c r="S41" s="41">
        <f t="shared" si="3"/>
        <v>10121.86</v>
      </c>
      <c r="T41" s="41">
        <f t="shared" si="3"/>
        <v>0</v>
      </c>
      <c r="U41" s="41">
        <f t="shared" si="3"/>
        <v>0</v>
      </c>
      <c r="V41" s="41">
        <f t="shared" si="3"/>
        <v>0</v>
      </c>
      <c r="W41" s="41">
        <f t="shared" si="3"/>
        <v>0</v>
      </c>
      <c r="X41" s="41">
        <f t="shared" si="3"/>
        <v>0</v>
      </c>
      <c r="Y41" s="41">
        <f t="shared" si="3"/>
        <v>0</v>
      </c>
      <c r="Z41" s="41">
        <f t="shared" si="3"/>
        <v>0</v>
      </c>
      <c r="AA41" s="41">
        <f>SUM(AA10:AA40)</f>
        <v>33142.550000000003</v>
      </c>
      <c r="AB41" s="42">
        <f t="shared" si="3"/>
        <v>6480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0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</row>
    <row r="42" spans="1:60" ht="14" thickTop="1" x14ac:dyDescent="0.15">
      <c r="E42" s="3"/>
      <c r="F42" s="3"/>
      <c r="G42" s="3"/>
      <c r="H42" s="5"/>
      <c r="I42" s="12"/>
      <c r="J42" s="12"/>
      <c r="L42" s="2" t="s">
        <v>62</v>
      </c>
      <c r="O42" s="6"/>
      <c r="R42" s="1"/>
      <c r="W42" s="20"/>
      <c r="Y42" s="3"/>
      <c r="Z42" s="3"/>
      <c r="AA42" s="21">
        <f>R42+W42</f>
        <v>0</v>
      </c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</row>
    <row r="43" spans="1:60" x14ac:dyDescent="0.15">
      <c r="A43" s="7"/>
      <c r="B43" s="7"/>
      <c r="E43" s="3"/>
      <c r="F43" s="3"/>
      <c r="G43" s="3"/>
      <c r="J43" s="14"/>
      <c r="R43" s="6"/>
      <c r="S43" s="14"/>
      <c r="AA43" s="13">
        <f>SUM(AA41:AA42)</f>
        <v>33142.550000000003</v>
      </c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</row>
    <row r="44" spans="1:60" x14ac:dyDescent="0.15">
      <c r="A44" s="7"/>
      <c r="B44" s="7"/>
      <c r="E44" s="3"/>
      <c r="F44" s="3"/>
      <c r="G44" s="3"/>
      <c r="J44" s="14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</row>
    <row r="45" spans="1:60" x14ac:dyDescent="0.15">
      <c r="A45" s="7"/>
      <c r="E45" s="3"/>
      <c r="F45" s="3"/>
      <c r="G45" s="3"/>
      <c r="J45" s="14"/>
      <c r="S45" s="15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</row>
    <row r="46" spans="1:60" x14ac:dyDescent="0.15">
      <c r="E46" s="3"/>
      <c r="F46" s="3"/>
      <c r="G46" s="3"/>
      <c r="V46" s="39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</row>
    <row r="47" spans="1:60" x14ac:dyDescent="0.15">
      <c r="E47" s="3"/>
      <c r="F47" s="3"/>
      <c r="G47" s="3"/>
      <c r="V47" s="40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</row>
    <row r="48" spans="1:60" x14ac:dyDescent="0.15">
      <c r="E48" s="3"/>
      <c r="F48" s="3"/>
      <c r="G48" s="3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</row>
    <row r="49" spans="1:60" x14ac:dyDescent="0.15">
      <c r="E49" s="3"/>
      <c r="F49" s="3"/>
      <c r="G49" s="3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</row>
    <row r="50" spans="1:60" x14ac:dyDescent="0.15">
      <c r="B50" s="7"/>
      <c r="C50" s="7"/>
      <c r="D50" s="7"/>
      <c r="E50" s="3"/>
      <c r="F50" s="3"/>
      <c r="G50" s="3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</row>
    <row r="51" spans="1:60" x14ac:dyDescent="0.15">
      <c r="A51" s="7"/>
      <c r="B51" s="7"/>
      <c r="C51" s="7"/>
      <c r="D51" s="7"/>
      <c r="E51" s="3"/>
      <c r="F51" s="3"/>
      <c r="G51" s="3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</row>
    <row r="52" spans="1:60" x14ac:dyDescent="0.15">
      <c r="A52" s="7"/>
      <c r="B52" s="7"/>
      <c r="C52" s="7"/>
      <c r="D52" s="7"/>
      <c r="E52" s="3"/>
      <c r="F52" s="3"/>
      <c r="G52" s="3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</row>
    <row r="53" spans="1:60" x14ac:dyDescent="0.15">
      <c r="A53" s="7"/>
      <c r="E53" s="3"/>
      <c r="F53" s="3"/>
      <c r="G53" s="3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</row>
    <row r="54" spans="1:60" x14ac:dyDescent="0.15">
      <c r="A54" s="7"/>
      <c r="E54" s="3"/>
      <c r="F54" s="3"/>
      <c r="G54" s="3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</row>
    <row r="55" spans="1:60" x14ac:dyDescent="0.15">
      <c r="E55" s="3"/>
      <c r="F55" s="3"/>
      <c r="G55" s="3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</row>
    <row r="56" spans="1:60" x14ac:dyDescent="0.15">
      <c r="E56" s="3"/>
      <c r="F56" s="3"/>
      <c r="G56" s="3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</row>
    <row r="57" spans="1:60" x14ac:dyDescent="0.15">
      <c r="E57" s="3"/>
      <c r="F57" s="3"/>
      <c r="G57" s="3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</row>
    <row r="58" spans="1:60" x14ac:dyDescent="0.15">
      <c r="E58" s="3"/>
      <c r="F58" s="3"/>
      <c r="G58" s="3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</row>
    <row r="59" spans="1:60" x14ac:dyDescent="0.15">
      <c r="E59" s="3"/>
      <c r="F59" s="3"/>
      <c r="G59" s="3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</row>
    <row r="60" spans="1:60" x14ac:dyDescent="0.15">
      <c r="E60" s="3"/>
      <c r="F60" s="3"/>
      <c r="G60" s="3"/>
    </row>
    <row r="61" spans="1:60" x14ac:dyDescent="0.15">
      <c r="E61" s="3"/>
      <c r="F61" s="3"/>
      <c r="G61" s="3"/>
    </row>
  </sheetData>
  <printOptions horizontalCentered="1"/>
  <pageMargins left="0.25" right="0.25" top="0.5" bottom="0.5" header="0.5" footer="0.5"/>
  <pageSetup scale="8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H61"/>
  <sheetViews>
    <sheetView topLeftCell="A19" workbookViewId="0"/>
  </sheetViews>
  <sheetFormatPr baseColWidth="10" defaultColWidth="9.1640625" defaultRowHeight="13" x14ac:dyDescent="0.15"/>
  <cols>
    <col min="1" max="1" width="25.6640625" style="2" bestFit="1" customWidth="1"/>
    <col min="2" max="2" width="15.5" style="2" customWidth="1"/>
    <col min="3" max="3" width="5.1640625" style="2" customWidth="1"/>
    <col min="4" max="4" width="17.33203125" style="2" bestFit="1" customWidth="1"/>
    <col min="5" max="5" width="10.33203125" style="16" bestFit="1" customWidth="1"/>
    <col min="6" max="6" width="10.5" style="2" customWidth="1"/>
    <col min="7" max="7" width="11.33203125" style="2" customWidth="1"/>
    <col min="8" max="8" width="11" style="3" customWidth="1"/>
    <col min="9" max="9" width="9.1640625" style="2"/>
    <col min="10" max="10" width="10.33203125" style="2" bestFit="1" customWidth="1"/>
    <col min="11" max="11" width="35.5" style="2" customWidth="1"/>
    <col min="12" max="12" width="18.83203125" style="2" customWidth="1"/>
    <col min="13" max="13" width="13.5" style="2" customWidth="1"/>
    <col min="14" max="14" width="5.1640625" style="2" customWidth="1"/>
    <col min="15" max="15" width="9.1640625" style="2"/>
    <col min="16" max="16" width="10" style="2" customWidth="1"/>
    <col min="17" max="17" width="10" style="3" customWidth="1"/>
    <col min="18" max="21" width="10" style="2" customWidth="1"/>
    <col min="22" max="22" width="12.83203125" style="3" customWidth="1"/>
    <col min="23" max="23" width="11" style="5" customWidth="1"/>
    <col min="24" max="24" width="13" style="3" customWidth="1"/>
    <col min="25" max="25" width="12" style="5" customWidth="1"/>
    <col min="26" max="26" width="11.1640625" style="5" customWidth="1"/>
    <col min="27" max="27" width="13.83203125" style="3" customWidth="1"/>
    <col min="28" max="29" width="9.1640625" style="2"/>
    <col min="30" max="30" width="10.33203125" style="2" bestFit="1" customWidth="1"/>
    <col min="31" max="16384" width="9.1640625" style="2"/>
  </cols>
  <sheetData>
    <row r="1" spans="1:60" x14ac:dyDescent="0.15">
      <c r="A1" s="2" t="s">
        <v>1</v>
      </c>
      <c r="L1" s="2" t="s">
        <v>1</v>
      </c>
      <c r="X1" s="5"/>
    </row>
    <row r="2" spans="1:60" x14ac:dyDescent="0.15">
      <c r="A2" s="2" t="s">
        <v>2</v>
      </c>
      <c r="D2" s="8"/>
      <c r="E2" s="17"/>
      <c r="L2" s="2" t="s">
        <v>2</v>
      </c>
      <c r="X2" s="5"/>
    </row>
    <row r="3" spans="1:60" x14ac:dyDescent="0.15">
      <c r="A3" s="2" t="s">
        <v>3</v>
      </c>
      <c r="L3" s="2" t="s">
        <v>3</v>
      </c>
      <c r="X3" s="5"/>
    </row>
    <row r="4" spans="1:60" x14ac:dyDescent="0.15">
      <c r="A4" s="2" t="s">
        <v>79</v>
      </c>
      <c r="L4" s="2" t="s">
        <v>4</v>
      </c>
      <c r="X4" s="5"/>
    </row>
    <row r="5" spans="1:60" x14ac:dyDescent="0.15">
      <c r="X5" s="5"/>
    </row>
    <row r="6" spans="1:60" x14ac:dyDescent="0.15">
      <c r="A6" s="2" t="s">
        <v>5</v>
      </c>
      <c r="L6" s="2" t="s">
        <v>5</v>
      </c>
      <c r="X6" s="5"/>
    </row>
    <row r="7" spans="1:60" x14ac:dyDescent="0.15">
      <c r="A7" s="2" t="s">
        <v>78</v>
      </c>
      <c r="H7" s="9"/>
      <c r="L7" s="2" t="str">
        <f>A7</f>
        <v>F/Y 2017/2018</v>
      </c>
      <c r="X7" s="5"/>
      <c r="AB7" s="16" t="s">
        <v>28</v>
      </c>
      <c r="AC7" s="16" t="s">
        <v>28</v>
      </c>
      <c r="AD7" s="16" t="s">
        <v>28</v>
      </c>
      <c r="AE7" s="16" t="s">
        <v>28</v>
      </c>
      <c r="AF7" s="16" t="s">
        <v>28</v>
      </c>
      <c r="AG7" s="16" t="s">
        <v>28</v>
      </c>
      <c r="AH7" s="16" t="s">
        <v>28</v>
      </c>
      <c r="AI7" s="16" t="s">
        <v>28</v>
      </c>
      <c r="AJ7" s="16" t="s">
        <v>28</v>
      </c>
      <c r="AK7" s="16" t="s">
        <v>28</v>
      </c>
      <c r="AL7" s="16" t="s">
        <v>28</v>
      </c>
      <c r="AM7" s="16" t="s">
        <v>28</v>
      </c>
    </row>
    <row r="8" spans="1:60" x14ac:dyDescent="0.15">
      <c r="A8" s="10" t="s">
        <v>80</v>
      </c>
      <c r="E8" s="16" t="s">
        <v>28</v>
      </c>
      <c r="F8" s="2" t="s">
        <v>28</v>
      </c>
      <c r="G8" s="2" t="s">
        <v>29</v>
      </c>
      <c r="H8" s="3" t="s">
        <v>156</v>
      </c>
      <c r="I8" s="2" t="s">
        <v>32</v>
      </c>
      <c r="J8" s="2" t="s">
        <v>34</v>
      </c>
      <c r="L8" s="10" t="str">
        <f>A8</f>
        <v>JULY 2017</v>
      </c>
      <c r="O8" s="2" t="s">
        <v>81</v>
      </c>
      <c r="P8" s="2" t="s">
        <v>82</v>
      </c>
      <c r="Q8" s="3" t="s">
        <v>83</v>
      </c>
      <c r="R8" s="2" t="s">
        <v>84</v>
      </c>
      <c r="S8" s="2" t="s">
        <v>85</v>
      </c>
      <c r="T8" s="2" t="s">
        <v>86</v>
      </c>
      <c r="U8" s="2" t="s">
        <v>87</v>
      </c>
      <c r="V8" s="3" t="s">
        <v>88</v>
      </c>
      <c r="W8" s="5" t="s">
        <v>89</v>
      </c>
      <c r="X8" s="5" t="s">
        <v>90</v>
      </c>
      <c r="Y8" s="5" t="s">
        <v>91</v>
      </c>
      <c r="Z8" s="5" t="s">
        <v>92</v>
      </c>
      <c r="AB8" s="2" t="s">
        <v>81</v>
      </c>
      <c r="AC8" s="2" t="s">
        <v>82</v>
      </c>
      <c r="AD8" s="3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3" t="s">
        <v>88</v>
      </c>
      <c r="AJ8" s="5" t="s">
        <v>89</v>
      </c>
      <c r="AK8" s="5" t="s">
        <v>90</v>
      </c>
      <c r="AL8" s="5" t="s">
        <v>91</v>
      </c>
      <c r="AM8" s="5" t="s">
        <v>92</v>
      </c>
    </row>
    <row r="9" spans="1:60" x14ac:dyDescent="0.15">
      <c r="B9" s="2" t="s">
        <v>6</v>
      </c>
      <c r="C9" s="2" t="s">
        <v>26</v>
      </c>
      <c r="D9" s="2" t="s">
        <v>69</v>
      </c>
      <c r="E9" s="16" t="s">
        <v>27</v>
      </c>
      <c r="F9" s="2" t="s">
        <v>71</v>
      </c>
      <c r="G9" s="2" t="s">
        <v>30</v>
      </c>
      <c r="H9" s="3" t="s">
        <v>31</v>
      </c>
      <c r="I9" s="2" t="s">
        <v>33</v>
      </c>
      <c r="J9" s="2" t="s">
        <v>35</v>
      </c>
      <c r="K9" s="2" t="s">
        <v>36</v>
      </c>
      <c r="M9" s="2" t="s">
        <v>6</v>
      </c>
      <c r="N9" s="2" t="s">
        <v>26</v>
      </c>
      <c r="O9" s="2" t="s">
        <v>40</v>
      </c>
      <c r="P9" s="2" t="s">
        <v>41</v>
      </c>
      <c r="Q9" s="3" t="s">
        <v>42</v>
      </c>
      <c r="R9" s="2" t="s">
        <v>43</v>
      </c>
      <c r="S9" s="2" t="s">
        <v>44</v>
      </c>
      <c r="T9" s="2" t="s">
        <v>45</v>
      </c>
      <c r="U9" s="2" t="s">
        <v>46</v>
      </c>
      <c r="V9" s="3" t="s">
        <v>47</v>
      </c>
      <c r="W9" s="5" t="s">
        <v>48</v>
      </c>
      <c r="X9" s="5" t="s">
        <v>49</v>
      </c>
      <c r="Y9" s="5" t="s">
        <v>50</v>
      </c>
      <c r="Z9" s="5" t="s">
        <v>51</v>
      </c>
      <c r="AA9" s="13" t="s">
        <v>35</v>
      </c>
      <c r="AB9" s="2" t="s">
        <v>40</v>
      </c>
      <c r="AC9" s="2" t="s">
        <v>41</v>
      </c>
      <c r="AD9" s="3" t="s">
        <v>42</v>
      </c>
      <c r="AE9" s="2" t="s">
        <v>43</v>
      </c>
      <c r="AF9" s="2" t="s">
        <v>44</v>
      </c>
      <c r="AG9" s="2" t="s">
        <v>45</v>
      </c>
      <c r="AH9" s="2" t="s">
        <v>46</v>
      </c>
      <c r="AI9" s="3" t="s">
        <v>47</v>
      </c>
      <c r="AJ9" s="5" t="s">
        <v>48</v>
      </c>
      <c r="AK9" s="5" t="s">
        <v>49</v>
      </c>
      <c r="AL9" s="5" t="s">
        <v>50</v>
      </c>
      <c r="AM9" s="5" t="s">
        <v>51</v>
      </c>
      <c r="AN9" s="13" t="s">
        <v>35</v>
      </c>
    </row>
    <row r="10" spans="1:60" x14ac:dyDescent="0.15">
      <c r="A10" s="2" t="s">
        <v>7</v>
      </c>
      <c r="B10" s="28" t="s">
        <v>116</v>
      </c>
      <c r="C10" s="2">
        <v>1</v>
      </c>
      <c r="D10" s="2" t="s">
        <v>73</v>
      </c>
      <c r="E10" s="32">
        <v>0</v>
      </c>
      <c r="F10" s="32">
        <v>0</v>
      </c>
      <c r="G10" s="32">
        <f t="shared" ref="G10:G40" si="0">E10-F10</f>
        <v>0</v>
      </c>
      <c r="H10" s="5">
        <v>0</v>
      </c>
      <c r="L10" s="2" t="s">
        <v>7</v>
      </c>
      <c r="M10" s="11">
        <v>1693036900</v>
      </c>
      <c r="N10" s="2">
        <v>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3">
        <f t="shared" ref="AA10:AA40" si="1">SUM(O10:Z10)</f>
        <v>0</v>
      </c>
      <c r="AB10" s="3">
        <v>0</v>
      </c>
    </row>
    <row r="11" spans="1:60" x14ac:dyDescent="0.15">
      <c r="A11" s="4" t="s">
        <v>67</v>
      </c>
      <c r="B11" s="29" t="s">
        <v>117</v>
      </c>
      <c r="C11" s="4">
        <v>4</v>
      </c>
      <c r="D11" s="4" t="s">
        <v>72</v>
      </c>
      <c r="E11" s="32">
        <v>0</v>
      </c>
      <c r="F11" s="32">
        <v>0</v>
      </c>
      <c r="G11" s="32">
        <f t="shared" si="0"/>
        <v>0</v>
      </c>
      <c r="H11" s="5">
        <v>0</v>
      </c>
      <c r="L11" s="2" t="s">
        <v>7</v>
      </c>
      <c r="M11" s="2">
        <v>1714036900</v>
      </c>
      <c r="N11" s="2">
        <v>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3">
        <f t="shared" si="1"/>
        <v>0</v>
      </c>
      <c r="AB11" s="3">
        <v>0</v>
      </c>
    </row>
    <row r="12" spans="1:60" x14ac:dyDescent="0.15">
      <c r="A12" s="2" t="s">
        <v>70</v>
      </c>
      <c r="B12" s="28" t="s">
        <v>111</v>
      </c>
      <c r="C12" s="2">
        <v>1</v>
      </c>
      <c r="D12" s="27" t="s">
        <v>168</v>
      </c>
      <c r="E12" s="32">
        <v>95</v>
      </c>
      <c r="F12" s="32">
        <v>77</v>
      </c>
      <c r="G12" s="32">
        <f t="shared" si="0"/>
        <v>18</v>
      </c>
      <c r="H12" s="5">
        <v>103.91</v>
      </c>
      <c r="L12" s="2" t="str">
        <f>A12</f>
        <v>EDSN  (New School)</v>
      </c>
      <c r="M12" s="7">
        <v>14447707424</v>
      </c>
      <c r="N12" s="2">
        <v>1</v>
      </c>
      <c r="O12" s="5">
        <v>63.16</v>
      </c>
      <c r="P12" s="5">
        <v>50.76</v>
      </c>
      <c r="Q12" s="5">
        <v>87.04</v>
      </c>
      <c r="R12" s="5">
        <v>103.91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3">
        <f t="shared" si="1"/>
        <v>304.87</v>
      </c>
      <c r="AB12" s="35">
        <v>51</v>
      </c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</row>
    <row r="13" spans="1:60" x14ac:dyDescent="0.15">
      <c r="A13" s="2" t="s">
        <v>53</v>
      </c>
      <c r="B13" s="28" t="s">
        <v>97</v>
      </c>
      <c r="C13" s="2">
        <v>2</v>
      </c>
      <c r="D13" s="27" t="s">
        <v>161</v>
      </c>
      <c r="E13" s="32">
        <v>0</v>
      </c>
      <c r="F13" s="32">
        <v>0</v>
      </c>
      <c r="G13" s="32">
        <f t="shared" si="0"/>
        <v>0</v>
      </c>
      <c r="H13" s="5">
        <v>21.21</v>
      </c>
      <c r="L13" s="2" t="s">
        <v>8</v>
      </c>
      <c r="M13" s="2">
        <v>314038900</v>
      </c>
      <c r="N13" s="2">
        <v>2</v>
      </c>
      <c r="O13" s="5">
        <v>14.79</v>
      </c>
      <c r="P13" s="5">
        <v>14.3</v>
      </c>
      <c r="Q13" s="5">
        <v>15.78</v>
      </c>
      <c r="R13" s="5">
        <v>21.21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3">
        <f t="shared" si="1"/>
        <v>66.08</v>
      </c>
      <c r="AB13" s="35">
        <v>0</v>
      </c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</row>
    <row r="14" spans="1:60" x14ac:dyDescent="0.15">
      <c r="A14" s="2" t="s">
        <v>53</v>
      </c>
      <c r="B14" s="28" t="s">
        <v>98</v>
      </c>
      <c r="C14" s="2">
        <v>2</v>
      </c>
      <c r="D14" s="27" t="s">
        <v>161</v>
      </c>
      <c r="E14" s="32">
        <v>100</v>
      </c>
      <c r="F14" s="32">
        <v>125</v>
      </c>
      <c r="G14" s="32">
        <f t="shared" si="0"/>
        <v>-25</v>
      </c>
      <c r="H14" s="5">
        <v>112.11</v>
      </c>
      <c r="L14" s="2" t="s">
        <v>8</v>
      </c>
      <c r="M14" s="2">
        <v>335038900</v>
      </c>
      <c r="N14" s="2">
        <v>2</v>
      </c>
      <c r="O14" s="5">
        <v>91.34</v>
      </c>
      <c r="P14" s="5">
        <v>56.4</v>
      </c>
      <c r="Q14" s="5">
        <v>78</v>
      </c>
      <c r="R14" s="5">
        <v>112.11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3">
        <f t="shared" si="1"/>
        <v>337.85</v>
      </c>
      <c r="AB14" s="35">
        <v>8</v>
      </c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</row>
    <row r="15" spans="1:60" x14ac:dyDescent="0.15">
      <c r="A15" s="2" t="s">
        <v>9</v>
      </c>
      <c r="B15" s="28" t="s">
        <v>118</v>
      </c>
      <c r="C15" s="2">
        <v>4</v>
      </c>
      <c r="D15" s="27" t="s">
        <v>158</v>
      </c>
      <c r="E15" s="32">
        <v>48</v>
      </c>
      <c r="F15" s="32">
        <v>25</v>
      </c>
      <c r="G15" s="32">
        <f t="shared" si="0"/>
        <v>23</v>
      </c>
      <c r="H15" s="5">
        <v>58.2</v>
      </c>
      <c r="L15" s="2" t="s">
        <v>9</v>
      </c>
      <c r="M15" s="2">
        <v>204046000</v>
      </c>
      <c r="N15" s="2">
        <v>3</v>
      </c>
      <c r="O15" s="5">
        <v>2613.29</v>
      </c>
      <c r="P15" s="5">
        <v>39.54</v>
      </c>
      <c r="Q15" s="5">
        <v>59.43</v>
      </c>
      <c r="R15" s="5">
        <v>58.2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3">
        <f t="shared" si="1"/>
        <v>2770.4599999999996</v>
      </c>
      <c r="AB15" s="35">
        <v>0</v>
      </c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</row>
    <row r="16" spans="1:60" x14ac:dyDescent="0.15">
      <c r="A16" s="2" t="s">
        <v>10</v>
      </c>
      <c r="B16" s="28" t="s">
        <v>101</v>
      </c>
      <c r="C16" s="2">
        <v>4</v>
      </c>
      <c r="D16" s="27" t="s">
        <v>160</v>
      </c>
      <c r="E16" s="32">
        <v>41</v>
      </c>
      <c r="F16" s="32">
        <v>34</v>
      </c>
      <c r="G16" s="32">
        <f t="shared" si="0"/>
        <v>7</v>
      </c>
      <c r="H16" s="5">
        <v>54.42</v>
      </c>
      <c r="L16" s="2" t="s">
        <v>10</v>
      </c>
      <c r="M16" s="2">
        <v>880042100</v>
      </c>
      <c r="N16" s="2">
        <v>4</v>
      </c>
      <c r="O16" s="5">
        <v>28.05</v>
      </c>
      <c r="P16" s="5">
        <v>24.64</v>
      </c>
      <c r="Q16" s="5">
        <v>44.36</v>
      </c>
      <c r="R16" s="5">
        <v>54.42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3">
        <f t="shared" si="1"/>
        <v>151.47</v>
      </c>
      <c r="AB16" s="35">
        <v>14</v>
      </c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</row>
    <row r="17" spans="1:60" x14ac:dyDescent="0.15">
      <c r="A17" s="2" t="s">
        <v>10</v>
      </c>
      <c r="B17" s="28" t="s">
        <v>102</v>
      </c>
      <c r="C17" s="2">
        <v>4</v>
      </c>
      <c r="D17" s="27" t="s">
        <v>160</v>
      </c>
      <c r="E17" s="32">
        <v>17</v>
      </c>
      <c r="F17" s="32">
        <v>4</v>
      </c>
      <c r="G17" s="32">
        <f t="shared" si="0"/>
        <v>13</v>
      </c>
      <c r="H17" s="5">
        <v>32.67</v>
      </c>
      <c r="L17" s="2" t="s">
        <v>10</v>
      </c>
      <c r="M17" s="2">
        <v>901042100</v>
      </c>
      <c r="N17" s="2">
        <v>4</v>
      </c>
      <c r="O17" s="5">
        <v>20.48</v>
      </c>
      <c r="P17" s="5">
        <v>17.16</v>
      </c>
      <c r="Q17" s="5">
        <v>24.96</v>
      </c>
      <c r="R17" s="5">
        <v>32.67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3">
        <f t="shared" si="1"/>
        <v>95.27000000000001</v>
      </c>
      <c r="AB17" s="35">
        <v>6</v>
      </c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</row>
    <row r="18" spans="1:60" x14ac:dyDescent="0.15">
      <c r="A18" s="2" t="s">
        <v>58</v>
      </c>
      <c r="B18" s="28" t="s">
        <v>112</v>
      </c>
      <c r="C18" s="2">
        <v>16</v>
      </c>
      <c r="D18" s="27" t="s">
        <v>164</v>
      </c>
      <c r="E18" s="32">
        <v>58</v>
      </c>
      <c r="F18" s="32">
        <v>48</v>
      </c>
      <c r="G18" s="32">
        <f t="shared" si="0"/>
        <v>10</v>
      </c>
      <c r="H18" s="5">
        <v>75.680000000000007</v>
      </c>
      <c r="L18" s="2" t="s">
        <v>11</v>
      </c>
      <c r="M18" s="2">
        <v>1532983611</v>
      </c>
      <c r="N18" s="2">
        <v>16</v>
      </c>
      <c r="O18" s="5">
        <v>35.01</v>
      </c>
      <c r="P18" s="5">
        <v>34.229999999999997</v>
      </c>
      <c r="Q18" s="5">
        <v>71.13</v>
      </c>
      <c r="R18" s="5">
        <v>75.680000000000007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3">
        <f t="shared" si="1"/>
        <v>216.05</v>
      </c>
      <c r="AB18" s="35">
        <v>17</v>
      </c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</row>
    <row r="19" spans="1:60" x14ac:dyDescent="0.15">
      <c r="A19" s="2" t="s">
        <v>56</v>
      </c>
      <c r="B19" s="28" t="s">
        <v>113</v>
      </c>
      <c r="C19" s="2">
        <v>6</v>
      </c>
      <c r="D19" s="27" t="s">
        <v>164</v>
      </c>
      <c r="E19" s="32">
        <v>61</v>
      </c>
      <c r="F19" s="32">
        <v>58</v>
      </c>
      <c r="G19" s="32">
        <f t="shared" si="0"/>
        <v>3</v>
      </c>
      <c r="H19" s="5">
        <v>71.510000000000005</v>
      </c>
      <c r="L19" s="2" t="s">
        <v>12</v>
      </c>
      <c r="M19" s="2">
        <v>1635048500</v>
      </c>
      <c r="N19" s="2">
        <v>6</v>
      </c>
      <c r="O19" s="5">
        <v>35.61</v>
      </c>
      <c r="P19" s="5">
        <v>65.7</v>
      </c>
      <c r="Q19" s="5">
        <v>60.04</v>
      </c>
      <c r="R19" s="5">
        <v>71.510000000000005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3">
        <f t="shared" si="1"/>
        <v>232.86</v>
      </c>
      <c r="AB19" s="35">
        <v>21</v>
      </c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</row>
    <row r="20" spans="1:60" x14ac:dyDescent="0.15">
      <c r="A20" s="2" t="s">
        <v>13</v>
      </c>
      <c r="B20" s="28" t="s">
        <v>119</v>
      </c>
      <c r="C20" s="2">
        <v>7</v>
      </c>
      <c r="D20" s="4" t="s">
        <v>154</v>
      </c>
      <c r="E20" s="32">
        <v>1</v>
      </c>
      <c r="F20" s="32">
        <v>0</v>
      </c>
      <c r="G20" s="32">
        <f t="shared" si="0"/>
        <v>1</v>
      </c>
      <c r="H20" s="5">
        <v>30.1</v>
      </c>
      <c r="L20" s="2" t="s">
        <v>13</v>
      </c>
      <c r="M20" s="2">
        <v>1914036400</v>
      </c>
      <c r="N20" s="2">
        <v>7</v>
      </c>
      <c r="O20" s="5">
        <v>52.95</v>
      </c>
      <c r="P20" s="5">
        <v>15.23</v>
      </c>
      <c r="Q20" s="5">
        <v>14.79</v>
      </c>
      <c r="R20" s="5">
        <v>30.1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3">
        <f>SUM(O20:Z20)</f>
        <v>113.07</v>
      </c>
      <c r="AB20" s="35">
        <v>39</v>
      </c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</row>
    <row r="21" spans="1:60" x14ac:dyDescent="0.15">
      <c r="A21" s="4" t="s">
        <v>13</v>
      </c>
      <c r="B21" s="29" t="s">
        <v>120</v>
      </c>
      <c r="C21" s="4">
        <v>7</v>
      </c>
      <c r="D21" s="4" t="s">
        <v>154</v>
      </c>
      <c r="E21" s="32">
        <v>54</v>
      </c>
      <c r="F21" s="32">
        <v>50</v>
      </c>
      <c r="G21" s="32">
        <f t="shared" si="0"/>
        <v>4</v>
      </c>
      <c r="H21" s="5">
        <v>63.94</v>
      </c>
      <c r="L21" s="2" t="s">
        <v>13</v>
      </c>
      <c r="M21" s="2">
        <v>1893036400</v>
      </c>
      <c r="N21" s="2">
        <v>7</v>
      </c>
      <c r="O21" s="5">
        <v>34.85</v>
      </c>
      <c r="P21" s="5">
        <v>26.47</v>
      </c>
      <c r="Q21" s="5">
        <v>59.3</v>
      </c>
      <c r="R21" s="5">
        <v>63.94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3">
        <f t="shared" si="1"/>
        <v>184.56</v>
      </c>
      <c r="AB21" s="35">
        <v>20</v>
      </c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</row>
    <row r="22" spans="1:60" s="22" customFormat="1" x14ac:dyDescent="0.15">
      <c r="A22" s="22" t="s">
        <v>61</v>
      </c>
      <c r="B22" s="45" t="s">
        <v>121</v>
      </c>
      <c r="C22" s="22">
        <v>6</v>
      </c>
      <c r="D22" s="46" t="s">
        <v>169</v>
      </c>
      <c r="E22" s="47">
        <v>41</v>
      </c>
      <c r="F22" s="47">
        <v>62</v>
      </c>
      <c r="G22" s="47">
        <f t="shared" si="0"/>
        <v>-21</v>
      </c>
      <c r="H22" s="18">
        <v>52.75</v>
      </c>
      <c r="L22" s="22" t="s">
        <v>14</v>
      </c>
      <c r="M22" s="22">
        <v>705035367</v>
      </c>
      <c r="N22" s="22">
        <v>6</v>
      </c>
      <c r="O22" s="18">
        <v>312.86</v>
      </c>
      <c r="P22" s="18">
        <v>18.05</v>
      </c>
      <c r="Q22" s="18">
        <v>36.86</v>
      </c>
      <c r="R22" s="18">
        <v>52.75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23">
        <f t="shared" si="1"/>
        <v>420.52000000000004</v>
      </c>
      <c r="AB22" s="47">
        <v>270</v>
      </c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</row>
    <row r="23" spans="1:60" s="22" customFormat="1" x14ac:dyDescent="0.15">
      <c r="A23" s="48" t="s">
        <v>64</v>
      </c>
      <c r="B23" s="45" t="s">
        <v>122</v>
      </c>
      <c r="C23" s="22">
        <v>5</v>
      </c>
      <c r="D23" s="22" t="s">
        <v>170</v>
      </c>
      <c r="E23" s="47">
        <v>14</v>
      </c>
      <c r="F23" s="47">
        <v>10</v>
      </c>
      <c r="G23" s="47">
        <f t="shared" si="0"/>
        <v>4</v>
      </c>
      <c r="H23" s="18">
        <v>27.94</v>
      </c>
      <c r="L23" s="22" t="s">
        <v>15</v>
      </c>
      <c r="M23" s="22">
        <v>183046700</v>
      </c>
      <c r="N23" s="22">
        <v>5</v>
      </c>
      <c r="O23" s="18">
        <v>-368.81</v>
      </c>
      <c r="P23" s="18">
        <f>384.97-368.81</f>
        <v>16.160000000000025</v>
      </c>
      <c r="Q23" s="18">
        <v>33.42</v>
      </c>
      <c r="R23" s="18">
        <v>27.94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23">
        <f t="shared" si="1"/>
        <v>-291.28999999999996</v>
      </c>
      <c r="AB23" s="49">
        <v>0</v>
      </c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</row>
    <row r="24" spans="1:60" x14ac:dyDescent="0.15">
      <c r="A24" s="2" t="s">
        <v>16</v>
      </c>
      <c r="B24" s="28" t="s">
        <v>106</v>
      </c>
      <c r="C24" s="2">
        <v>19</v>
      </c>
      <c r="D24" s="27" t="s">
        <v>165</v>
      </c>
      <c r="E24" s="32">
        <v>40</v>
      </c>
      <c r="F24" s="32">
        <v>37</v>
      </c>
      <c r="G24" s="32">
        <f t="shared" si="0"/>
        <v>3</v>
      </c>
      <c r="H24" s="5">
        <f>51.6+49.43</f>
        <v>101.03</v>
      </c>
      <c r="L24" s="2" t="s">
        <v>16</v>
      </c>
      <c r="M24" s="2">
        <v>1169047000</v>
      </c>
      <c r="N24" s="2">
        <v>19</v>
      </c>
      <c r="O24" s="5">
        <v>46.39</v>
      </c>
      <c r="P24" s="5">
        <v>36.4</v>
      </c>
      <c r="Q24" s="5">
        <v>36.71</v>
      </c>
      <c r="R24" s="5">
        <f>51.6+49.43</f>
        <v>101.03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3">
        <f t="shared" si="1"/>
        <v>220.53</v>
      </c>
      <c r="AB24" s="35">
        <v>33</v>
      </c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</row>
    <row r="25" spans="1:60" x14ac:dyDescent="0.15">
      <c r="A25" s="2" t="s">
        <v>60</v>
      </c>
      <c r="B25" s="28" t="s">
        <v>94</v>
      </c>
      <c r="C25" s="2">
        <v>10</v>
      </c>
      <c r="D25" s="27" t="s">
        <v>95</v>
      </c>
      <c r="E25" s="32">
        <v>0</v>
      </c>
      <c r="F25" s="32">
        <v>0</v>
      </c>
      <c r="G25" s="32">
        <f t="shared" si="0"/>
        <v>0</v>
      </c>
      <c r="H25" s="5">
        <v>0</v>
      </c>
      <c r="L25" s="2" t="s">
        <v>17</v>
      </c>
      <c r="M25" s="2">
        <v>120046700</v>
      </c>
      <c r="N25" s="2">
        <v>10</v>
      </c>
      <c r="O25" s="5">
        <v>13.45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3">
        <f t="shared" si="1"/>
        <v>13.45</v>
      </c>
      <c r="AB25" s="35">
        <v>9</v>
      </c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</row>
    <row r="26" spans="1:60" x14ac:dyDescent="0.15">
      <c r="A26" s="7" t="s">
        <v>60</v>
      </c>
      <c r="B26" s="28" t="s">
        <v>124</v>
      </c>
      <c r="C26" s="2">
        <v>10</v>
      </c>
      <c r="D26" s="27" t="s">
        <v>159</v>
      </c>
      <c r="E26" s="32">
        <v>3192</v>
      </c>
      <c r="F26" s="32">
        <v>3016</v>
      </c>
      <c r="G26" s="32">
        <f t="shared" si="0"/>
        <v>176</v>
      </c>
      <c r="H26" s="5">
        <v>2192.33</v>
      </c>
      <c r="L26" s="2" t="s">
        <v>17</v>
      </c>
      <c r="M26" s="2">
        <v>162046700</v>
      </c>
      <c r="N26" s="2">
        <v>10</v>
      </c>
      <c r="O26" s="5">
        <v>727.48</v>
      </c>
      <c r="P26" s="5">
        <v>758.01</v>
      </c>
      <c r="Q26" s="5">
        <v>1232.7</v>
      </c>
      <c r="R26" s="5">
        <v>2192.33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3">
        <f t="shared" si="1"/>
        <v>4910.5200000000004</v>
      </c>
      <c r="AB26" s="35">
        <v>2362</v>
      </c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</row>
    <row r="27" spans="1:60" x14ac:dyDescent="0.15">
      <c r="A27" s="2" t="s">
        <v>66</v>
      </c>
      <c r="B27" s="28" t="s">
        <v>104</v>
      </c>
      <c r="C27" s="2">
        <v>11</v>
      </c>
      <c r="D27" s="27" t="s">
        <v>164</v>
      </c>
      <c r="E27" s="32">
        <v>68</v>
      </c>
      <c r="F27" s="32">
        <v>127</v>
      </c>
      <c r="G27" s="32">
        <f t="shared" si="0"/>
        <v>-59</v>
      </c>
      <c r="H27" s="5">
        <v>77.86</v>
      </c>
      <c r="L27" s="2" t="s">
        <v>18</v>
      </c>
      <c r="M27" s="2">
        <v>1067037000</v>
      </c>
      <c r="N27" s="2">
        <v>11</v>
      </c>
      <c r="O27" s="5">
        <v>181.02</v>
      </c>
      <c r="P27" s="5">
        <v>144.22</v>
      </c>
      <c r="Q27" s="5">
        <v>71.11</v>
      </c>
      <c r="R27" s="5">
        <v>77.86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3">
        <f t="shared" si="1"/>
        <v>474.21000000000004</v>
      </c>
      <c r="AB27" s="35">
        <v>175</v>
      </c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</row>
    <row r="28" spans="1:60" x14ac:dyDescent="0.15">
      <c r="A28" s="2" t="s">
        <v>18</v>
      </c>
      <c r="B28" s="28" t="s">
        <v>110</v>
      </c>
      <c r="C28" s="2">
        <v>11</v>
      </c>
      <c r="D28" s="27" t="s">
        <v>157</v>
      </c>
      <c r="E28" s="32">
        <v>3</v>
      </c>
      <c r="F28" s="32">
        <v>15</v>
      </c>
      <c r="G28" s="32">
        <f t="shared" si="0"/>
        <v>-12</v>
      </c>
      <c r="H28" s="5">
        <v>17.010000000000002</v>
      </c>
      <c r="L28" s="2" t="s">
        <v>18</v>
      </c>
      <c r="M28" s="2">
        <v>1383048200</v>
      </c>
      <c r="N28" s="2">
        <v>11</v>
      </c>
      <c r="O28" s="5">
        <v>54.54</v>
      </c>
      <c r="P28" s="5">
        <v>15.23</v>
      </c>
      <c r="Q28" s="5">
        <v>23.1</v>
      </c>
      <c r="R28" s="5">
        <v>17.010000000000002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3">
        <f>SUM(O28:Z28)</f>
        <v>109.88000000000001</v>
      </c>
      <c r="AB28" s="35">
        <v>41</v>
      </c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</row>
    <row r="29" spans="1:60" x14ac:dyDescent="0.15">
      <c r="A29" s="2" t="s">
        <v>0</v>
      </c>
      <c r="B29" s="28" t="s">
        <v>100</v>
      </c>
      <c r="C29" s="2">
        <v>12</v>
      </c>
      <c r="D29" s="27" t="s">
        <v>163</v>
      </c>
      <c r="E29" s="32">
        <v>278</v>
      </c>
      <c r="F29" s="32">
        <v>470</v>
      </c>
      <c r="G29" s="32">
        <f t="shared" si="0"/>
        <v>-192</v>
      </c>
      <c r="H29" s="5">
        <v>273.33</v>
      </c>
      <c r="L29" s="2" t="s">
        <v>19</v>
      </c>
      <c r="M29" s="2">
        <v>866038000</v>
      </c>
      <c r="N29" s="2">
        <v>12</v>
      </c>
      <c r="O29" s="5">
        <v>154.31</v>
      </c>
      <c r="P29" s="5">
        <v>142.5</v>
      </c>
      <c r="Q29" s="5">
        <v>172.52</v>
      </c>
      <c r="R29" s="5">
        <v>273.33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3">
        <f t="shared" si="1"/>
        <v>742.66000000000008</v>
      </c>
      <c r="AB29" s="35">
        <v>146</v>
      </c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</row>
    <row r="30" spans="1:60" x14ac:dyDescent="0.15">
      <c r="A30" s="2" t="s">
        <v>19</v>
      </c>
      <c r="B30" s="28" t="s">
        <v>103</v>
      </c>
      <c r="C30" s="2">
        <v>12</v>
      </c>
      <c r="D30" s="27" t="s">
        <v>163</v>
      </c>
      <c r="E30" s="32">
        <v>66</v>
      </c>
      <c r="F30" s="32">
        <v>89</v>
      </c>
      <c r="G30" s="32">
        <f t="shared" si="0"/>
        <v>-23</v>
      </c>
      <c r="H30" s="5">
        <v>80.69</v>
      </c>
      <c r="L30" s="2" t="s">
        <v>19</v>
      </c>
      <c r="M30" s="2">
        <v>1055038000</v>
      </c>
      <c r="N30" s="2">
        <v>12</v>
      </c>
      <c r="O30" s="5">
        <v>61.62</v>
      </c>
      <c r="P30" s="5">
        <v>51.77</v>
      </c>
      <c r="Q30" s="5">
        <v>53.76</v>
      </c>
      <c r="R30" s="5">
        <v>80.69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3">
        <f t="shared" si="1"/>
        <v>247.84</v>
      </c>
      <c r="AB30" s="35">
        <v>49</v>
      </c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</row>
    <row r="31" spans="1:60" x14ac:dyDescent="0.15">
      <c r="A31" s="2" t="s">
        <v>59</v>
      </c>
      <c r="B31" s="28" t="s">
        <v>105</v>
      </c>
      <c r="C31" s="2">
        <v>12</v>
      </c>
      <c r="D31" s="27" t="s">
        <v>163</v>
      </c>
      <c r="E31" s="32">
        <v>1540</v>
      </c>
      <c r="F31" s="32">
        <v>1072</v>
      </c>
      <c r="G31" s="32">
        <f t="shared" si="0"/>
        <v>468</v>
      </c>
      <c r="H31" s="5">
        <v>1133.8900000000001</v>
      </c>
      <c r="L31" s="2" t="s">
        <v>19</v>
      </c>
      <c r="M31" s="2">
        <v>1076038000</v>
      </c>
      <c r="N31" s="2">
        <v>12</v>
      </c>
      <c r="O31" s="5">
        <v>759.95</v>
      </c>
      <c r="P31" s="5">
        <v>621.58000000000004</v>
      </c>
      <c r="Q31" s="5">
        <v>569.08000000000004</v>
      </c>
      <c r="R31" s="5">
        <v>1133.8900000000001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3">
        <f t="shared" si="1"/>
        <v>3084.5</v>
      </c>
      <c r="AB31" s="35">
        <v>958</v>
      </c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</row>
    <row r="32" spans="1:60" x14ac:dyDescent="0.15">
      <c r="A32" s="2" t="s">
        <v>55</v>
      </c>
      <c r="B32" s="28" t="s">
        <v>115</v>
      </c>
      <c r="C32" s="2">
        <v>14</v>
      </c>
      <c r="D32" s="27" t="s">
        <v>164</v>
      </c>
      <c r="E32" s="32">
        <v>4</v>
      </c>
      <c r="F32" s="32">
        <v>38</v>
      </c>
      <c r="G32" s="32">
        <f t="shared" si="0"/>
        <v>-34</v>
      </c>
      <c r="H32" s="5">
        <v>19.899999999999999</v>
      </c>
      <c r="L32" s="2" t="s">
        <v>20</v>
      </c>
      <c r="M32" s="2">
        <v>2015041200</v>
      </c>
      <c r="N32" s="2">
        <v>14</v>
      </c>
      <c r="O32" s="5">
        <v>26.67</v>
      </c>
      <c r="P32" s="5">
        <v>20.85</v>
      </c>
      <c r="Q32" s="5">
        <v>14.79</v>
      </c>
      <c r="R32" s="5">
        <v>19.899999999999999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3">
        <f t="shared" si="1"/>
        <v>82.210000000000008</v>
      </c>
      <c r="AB32" s="35">
        <v>11</v>
      </c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</row>
    <row r="33" spans="1:60" x14ac:dyDescent="0.15">
      <c r="A33" s="2" t="s">
        <v>65</v>
      </c>
      <c r="B33" s="28" t="s">
        <v>107</v>
      </c>
      <c r="C33" s="2">
        <v>15</v>
      </c>
      <c r="D33" s="27" t="s">
        <v>160</v>
      </c>
      <c r="E33" s="32">
        <v>4165</v>
      </c>
      <c r="F33" s="32">
        <v>3288</v>
      </c>
      <c r="G33" s="32">
        <f t="shared" si="0"/>
        <v>877</v>
      </c>
      <c r="H33" s="5">
        <v>2851.37</v>
      </c>
      <c r="J33" s="14"/>
      <c r="L33" s="2" t="s">
        <v>21</v>
      </c>
      <c r="M33" s="2">
        <v>1187031200</v>
      </c>
      <c r="N33" s="2">
        <v>15</v>
      </c>
      <c r="O33" s="5">
        <v>1659.9</v>
      </c>
      <c r="P33" s="5">
        <v>1915.47</v>
      </c>
      <c r="Q33" s="5">
        <v>1422.07</v>
      </c>
      <c r="R33" s="5">
        <v>2851.37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3">
        <f t="shared" si="1"/>
        <v>7848.8099999999995</v>
      </c>
      <c r="AB33" s="35">
        <v>2243</v>
      </c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</row>
    <row r="34" spans="1:60" x14ac:dyDescent="0.15">
      <c r="A34" s="2" t="s">
        <v>68</v>
      </c>
      <c r="B34" s="28" t="s">
        <v>123</v>
      </c>
      <c r="C34" s="2">
        <v>70</v>
      </c>
      <c r="D34" s="27">
        <v>0</v>
      </c>
      <c r="E34" s="32">
        <v>0</v>
      </c>
      <c r="F34" s="32">
        <v>0</v>
      </c>
      <c r="G34" s="32">
        <f t="shared" si="0"/>
        <v>0</v>
      </c>
      <c r="H34" s="5">
        <v>0</v>
      </c>
      <c r="L34" s="2" t="s">
        <v>24</v>
      </c>
      <c r="M34" s="2">
        <v>1197038000</v>
      </c>
      <c r="N34" s="2">
        <v>70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3">
        <f>SUM(O34:Z34)</f>
        <v>0</v>
      </c>
      <c r="AB34" s="35">
        <v>0</v>
      </c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</row>
    <row r="35" spans="1:60" x14ac:dyDescent="0.15">
      <c r="A35" s="7" t="s">
        <v>22</v>
      </c>
      <c r="B35" s="28" t="s">
        <v>96</v>
      </c>
      <c r="C35" s="2">
        <v>60</v>
      </c>
      <c r="D35" s="27" t="s">
        <v>160</v>
      </c>
      <c r="E35" s="32">
        <v>1</v>
      </c>
      <c r="F35" s="32">
        <v>0</v>
      </c>
      <c r="G35" s="32">
        <f t="shared" si="0"/>
        <v>1</v>
      </c>
      <c r="H35" s="5">
        <v>18.16</v>
      </c>
      <c r="J35" s="12">
        <f>SUM(H10:H35)</f>
        <v>7470.01</v>
      </c>
      <c r="K35" s="2" t="s">
        <v>37</v>
      </c>
      <c r="L35" s="2" t="s">
        <v>22</v>
      </c>
      <c r="M35" s="2">
        <v>207046800</v>
      </c>
      <c r="N35" s="2">
        <v>60</v>
      </c>
      <c r="O35" s="5">
        <v>17.62</v>
      </c>
      <c r="P35" s="5">
        <v>19.04</v>
      </c>
      <c r="Q35" s="5">
        <v>15.71</v>
      </c>
      <c r="R35" s="5">
        <v>18.16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3">
        <f t="shared" si="1"/>
        <v>70.53</v>
      </c>
      <c r="AB35" s="35">
        <v>3</v>
      </c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</row>
    <row r="36" spans="1:60" x14ac:dyDescent="0.15">
      <c r="A36" s="2" t="s">
        <v>57</v>
      </c>
      <c r="B36" s="28" t="s">
        <v>114</v>
      </c>
      <c r="C36" s="2">
        <v>58</v>
      </c>
      <c r="D36" s="27" t="s">
        <v>168</v>
      </c>
      <c r="E36" s="32">
        <v>8</v>
      </c>
      <c r="F36" s="32">
        <v>4</v>
      </c>
      <c r="G36" s="32">
        <f t="shared" si="0"/>
        <v>4</v>
      </c>
      <c r="H36" s="5">
        <v>25</v>
      </c>
      <c r="J36" s="6">
        <f>SUM(H36:H36)</f>
        <v>25</v>
      </c>
      <c r="K36" s="2" t="s">
        <v>74</v>
      </c>
      <c r="L36" s="2" t="s">
        <v>23</v>
      </c>
      <c r="M36" s="2">
        <v>1671034200</v>
      </c>
      <c r="N36" s="2">
        <v>58</v>
      </c>
      <c r="O36" s="5">
        <v>18.59</v>
      </c>
      <c r="P36" s="5">
        <v>16.170000000000002</v>
      </c>
      <c r="Q36" s="5">
        <v>20.420000000000002</v>
      </c>
      <c r="R36" s="5">
        <v>25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3">
        <f t="shared" si="1"/>
        <v>80.180000000000007</v>
      </c>
      <c r="AB36" s="35">
        <v>4</v>
      </c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</row>
    <row r="37" spans="1:60" x14ac:dyDescent="0.15">
      <c r="A37" s="2" t="s">
        <v>63</v>
      </c>
      <c r="B37" s="28" t="s">
        <v>108</v>
      </c>
      <c r="C37" s="2">
        <v>70</v>
      </c>
      <c r="D37" s="2" t="s">
        <v>166</v>
      </c>
      <c r="E37" s="32">
        <v>6</v>
      </c>
      <c r="F37" s="32">
        <v>5</v>
      </c>
      <c r="G37" s="32">
        <f t="shared" si="0"/>
        <v>1</v>
      </c>
      <c r="H37" s="5">
        <v>21.72</v>
      </c>
      <c r="L37" s="2" t="s">
        <v>24</v>
      </c>
      <c r="M37" s="2">
        <v>1218038000</v>
      </c>
      <c r="N37" s="2">
        <v>70</v>
      </c>
      <c r="O37" s="5">
        <v>19.57</v>
      </c>
      <c r="P37" s="5">
        <v>18.05</v>
      </c>
      <c r="Q37" s="5">
        <v>19.420000000000002</v>
      </c>
      <c r="R37" s="5">
        <v>21.72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3">
        <f t="shared" si="1"/>
        <v>78.760000000000005</v>
      </c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</row>
    <row r="38" spans="1:60" x14ac:dyDescent="0.15">
      <c r="A38" s="2" t="s">
        <v>24</v>
      </c>
      <c r="B38" s="28" t="s">
        <v>99</v>
      </c>
      <c r="C38" s="2">
        <v>70</v>
      </c>
      <c r="D38" s="27" t="s">
        <v>162</v>
      </c>
      <c r="E38" s="32">
        <v>26</v>
      </c>
      <c r="F38" s="32">
        <v>25</v>
      </c>
      <c r="G38" s="32">
        <f>E38-F38</f>
        <v>1</v>
      </c>
      <c r="H38" s="5">
        <v>41.7</v>
      </c>
      <c r="L38" s="2" t="s">
        <v>24</v>
      </c>
      <c r="M38" s="2">
        <v>777037900</v>
      </c>
      <c r="N38" s="2">
        <v>70</v>
      </c>
      <c r="O38" s="5">
        <v>42.31</v>
      </c>
      <c r="P38" s="5">
        <v>44.59</v>
      </c>
      <c r="Q38" s="5">
        <v>40.130000000000003</v>
      </c>
      <c r="R38" s="5">
        <v>41.7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3">
        <f>SUM(O38:Z38)</f>
        <v>168.73000000000002</v>
      </c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</row>
    <row r="39" spans="1:60" x14ac:dyDescent="0.15">
      <c r="A39" s="2" t="s">
        <v>39</v>
      </c>
      <c r="B39" s="28" t="s">
        <v>125</v>
      </c>
      <c r="C39" s="2">
        <v>70</v>
      </c>
      <c r="D39" s="27" t="s">
        <v>157</v>
      </c>
      <c r="E39" s="32">
        <v>17</v>
      </c>
      <c r="F39" s="32">
        <v>18</v>
      </c>
      <c r="G39" s="32">
        <f>E39-F39</f>
        <v>-1</v>
      </c>
      <c r="H39" s="5">
        <v>29.71</v>
      </c>
      <c r="L39" s="2" t="s">
        <v>39</v>
      </c>
      <c r="M39" s="2">
        <v>1176038000</v>
      </c>
      <c r="N39" s="2">
        <v>70</v>
      </c>
      <c r="O39" s="5">
        <v>33.07</v>
      </c>
      <c r="P39" s="5">
        <v>30.18</v>
      </c>
      <c r="Q39" s="5">
        <v>30.49</v>
      </c>
      <c r="R39" s="5">
        <v>29.71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3">
        <f>SUM(O39:Z39)</f>
        <v>123.44999999999999</v>
      </c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</row>
    <row r="40" spans="1:60" x14ac:dyDescent="0.15">
      <c r="A40" s="2" t="s">
        <v>54</v>
      </c>
      <c r="B40" s="28" t="s">
        <v>109</v>
      </c>
      <c r="C40" s="2">
        <v>70</v>
      </c>
      <c r="D40" s="2" t="s">
        <v>167</v>
      </c>
      <c r="E40" s="32">
        <v>30</v>
      </c>
      <c r="F40" s="32">
        <v>27</v>
      </c>
      <c r="G40" s="32">
        <f t="shared" si="0"/>
        <v>3</v>
      </c>
      <c r="H40" s="5">
        <v>41.66</v>
      </c>
      <c r="J40" s="6">
        <f>SUM(H37:H40)</f>
        <v>134.79</v>
      </c>
      <c r="K40" s="2" t="s">
        <v>52</v>
      </c>
      <c r="L40" s="2" t="s">
        <v>25</v>
      </c>
      <c r="M40" s="2">
        <v>1286038000</v>
      </c>
      <c r="N40" s="2">
        <v>70</v>
      </c>
      <c r="O40" s="5">
        <v>41.55</v>
      </c>
      <c r="P40" s="5">
        <v>39.61</v>
      </c>
      <c r="Q40" s="5">
        <v>39.840000000000003</v>
      </c>
      <c r="R40" s="5">
        <v>41.66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3">
        <f t="shared" si="1"/>
        <v>162.66</v>
      </c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</row>
    <row r="41" spans="1:60" s="19" customFormat="1" ht="14" thickBot="1" x14ac:dyDescent="0.2">
      <c r="E41" s="43">
        <f>SUM(E10:E40)</f>
        <v>9974</v>
      </c>
      <c r="F41" s="43">
        <f t="shared" ref="F41:H41" si="2">SUM(F10:F40)</f>
        <v>8724</v>
      </c>
      <c r="G41" s="43">
        <f t="shared" si="2"/>
        <v>1250</v>
      </c>
      <c r="H41" s="41">
        <f t="shared" si="2"/>
        <v>7629.8</v>
      </c>
      <c r="I41" s="19">
        <f>SUM(I10:I40)</f>
        <v>0</v>
      </c>
      <c r="J41" s="44">
        <f>SUM(J35:J40)</f>
        <v>7629.8</v>
      </c>
      <c r="O41" s="41">
        <f t="shared" ref="O41:AN41" si="3">SUM(O10:O40)</f>
        <v>6791.62</v>
      </c>
      <c r="P41" s="41">
        <f t="shared" si="3"/>
        <v>4252.3100000000004</v>
      </c>
      <c r="Q41" s="41">
        <f t="shared" si="3"/>
        <v>4346.96</v>
      </c>
      <c r="R41" s="41">
        <f t="shared" si="3"/>
        <v>7629.8</v>
      </c>
      <c r="S41" s="41">
        <f t="shared" si="3"/>
        <v>0</v>
      </c>
      <c r="T41" s="41">
        <f t="shared" si="3"/>
        <v>0</v>
      </c>
      <c r="U41" s="41">
        <f t="shared" si="3"/>
        <v>0</v>
      </c>
      <c r="V41" s="41">
        <f t="shared" si="3"/>
        <v>0</v>
      </c>
      <c r="W41" s="41">
        <f t="shared" si="3"/>
        <v>0</v>
      </c>
      <c r="X41" s="41">
        <f t="shared" si="3"/>
        <v>0</v>
      </c>
      <c r="Y41" s="41">
        <f t="shared" si="3"/>
        <v>0</v>
      </c>
      <c r="Z41" s="41">
        <f t="shared" si="3"/>
        <v>0</v>
      </c>
      <c r="AA41" s="41">
        <f>SUM(AA10:AA40)</f>
        <v>23020.689999999995</v>
      </c>
      <c r="AB41" s="42">
        <f t="shared" si="3"/>
        <v>6480</v>
      </c>
      <c r="AC41" s="42">
        <f t="shared" si="3"/>
        <v>0</v>
      </c>
      <c r="AD41" s="42">
        <f t="shared" si="3"/>
        <v>0</v>
      </c>
      <c r="AE41" s="42">
        <f t="shared" si="3"/>
        <v>0</v>
      </c>
      <c r="AF41" s="42">
        <f t="shared" si="3"/>
        <v>0</v>
      </c>
      <c r="AG41" s="42">
        <f t="shared" si="3"/>
        <v>0</v>
      </c>
      <c r="AH41" s="42">
        <f t="shared" si="3"/>
        <v>0</v>
      </c>
      <c r="AI41" s="42">
        <f t="shared" si="3"/>
        <v>0</v>
      </c>
      <c r="AJ41" s="42">
        <f t="shared" si="3"/>
        <v>0</v>
      </c>
      <c r="AK41" s="42">
        <f t="shared" si="3"/>
        <v>0</v>
      </c>
      <c r="AL41" s="42">
        <f t="shared" si="3"/>
        <v>0</v>
      </c>
      <c r="AM41" s="42">
        <f t="shared" si="3"/>
        <v>0</v>
      </c>
      <c r="AN41" s="42">
        <f t="shared" si="3"/>
        <v>0</v>
      </c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</row>
    <row r="42" spans="1:60" ht="14" thickTop="1" x14ac:dyDescent="0.15">
      <c r="E42" s="3"/>
      <c r="F42" s="3"/>
      <c r="G42" s="3"/>
      <c r="H42" s="5"/>
      <c r="I42" s="12"/>
      <c r="J42" s="12"/>
      <c r="L42" s="2" t="s">
        <v>62</v>
      </c>
      <c r="O42" s="6"/>
      <c r="R42" s="1"/>
      <c r="W42" s="20"/>
      <c r="Y42" s="3"/>
      <c r="Z42" s="3"/>
      <c r="AA42" s="21">
        <f>R42+W42</f>
        <v>0</v>
      </c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</row>
    <row r="43" spans="1:60" x14ac:dyDescent="0.15">
      <c r="A43" s="7"/>
      <c r="B43" s="7"/>
      <c r="E43" s="3"/>
      <c r="F43" s="3"/>
      <c r="G43" s="3"/>
      <c r="J43" s="14"/>
      <c r="R43" s="6"/>
      <c r="S43" s="14"/>
      <c r="AA43" s="13">
        <f>SUM(AA41:AA42)</f>
        <v>23020.689999999995</v>
      </c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</row>
    <row r="44" spans="1:60" x14ac:dyDescent="0.15">
      <c r="A44" s="7"/>
      <c r="B44" s="7"/>
      <c r="E44" s="3"/>
      <c r="F44" s="3"/>
      <c r="G44" s="3"/>
      <c r="J44" s="14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</row>
    <row r="45" spans="1:60" x14ac:dyDescent="0.15">
      <c r="A45" s="7"/>
      <c r="E45" s="3"/>
      <c r="F45" s="3"/>
      <c r="G45" s="3"/>
      <c r="J45" s="14"/>
      <c r="S45" s="15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</row>
    <row r="46" spans="1:60" x14ac:dyDescent="0.15">
      <c r="E46" s="3"/>
      <c r="F46" s="3"/>
      <c r="G46" s="3"/>
      <c r="V46" s="39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</row>
    <row r="47" spans="1:60" x14ac:dyDescent="0.15">
      <c r="E47" s="3"/>
      <c r="F47" s="3"/>
      <c r="G47" s="3"/>
      <c r="V47" s="40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</row>
    <row r="48" spans="1:60" x14ac:dyDescent="0.15">
      <c r="E48" s="3"/>
      <c r="F48" s="3"/>
      <c r="G48" s="3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</row>
    <row r="49" spans="1:60" x14ac:dyDescent="0.15">
      <c r="E49" s="3"/>
      <c r="F49" s="3"/>
      <c r="G49" s="3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</row>
    <row r="50" spans="1:60" x14ac:dyDescent="0.15">
      <c r="B50" s="7"/>
      <c r="C50" s="7"/>
      <c r="D50" s="7"/>
      <c r="E50" s="3"/>
      <c r="F50" s="3"/>
      <c r="G50" s="3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</row>
    <row r="51" spans="1:60" x14ac:dyDescent="0.15">
      <c r="A51" s="7"/>
      <c r="B51" s="7"/>
      <c r="C51" s="7"/>
      <c r="D51" s="7"/>
      <c r="E51" s="3"/>
      <c r="F51" s="3"/>
      <c r="G51" s="3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</row>
    <row r="52" spans="1:60" x14ac:dyDescent="0.15">
      <c r="A52" s="7"/>
      <c r="B52" s="7"/>
      <c r="C52" s="7"/>
      <c r="D52" s="7"/>
      <c r="E52" s="3"/>
      <c r="F52" s="3"/>
      <c r="G52" s="3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</row>
    <row r="53" spans="1:60" x14ac:dyDescent="0.15">
      <c r="A53" s="7"/>
      <c r="E53" s="3"/>
      <c r="F53" s="3"/>
      <c r="G53" s="3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</row>
    <row r="54" spans="1:60" x14ac:dyDescent="0.15">
      <c r="A54" s="7"/>
      <c r="E54" s="3"/>
      <c r="F54" s="3"/>
      <c r="G54" s="3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</row>
    <row r="55" spans="1:60" x14ac:dyDescent="0.15">
      <c r="E55" s="3"/>
      <c r="F55" s="3"/>
      <c r="G55" s="3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</row>
    <row r="56" spans="1:60" x14ac:dyDescent="0.15">
      <c r="E56" s="3"/>
      <c r="F56" s="3"/>
      <c r="G56" s="3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</row>
    <row r="57" spans="1:60" x14ac:dyDescent="0.15">
      <c r="E57" s="3"/>
      <c r="F57" s="3"/>
      <c r="G57" s="3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</row>
    <row r="58" spans="1:60" x14ac:dyDescent="0.15">
      <c r="E58" s="3"/>
      <c r="F58" s="3"/>
      <c r="G58" s="3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</row>
    <row r="59" spans="1:60" x14ac:dyDescent="0.15">
      <c r="E59" s="3"/>
      <c r="F59" s="3"/>
      <c r="G59" s="3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</row>
    <row r="60" spans="1:60" x14ac:dyDescent="0.15">
      <c r="E60" s="3"/>
      <c r="F60" s="3"/>
      <c r="G60" s="3"/>
    </row>
    <row r="61" spans="1:60" x14ac:dyDescent="0.15">
      <c r="E61" s="3"/>
      <c r="F61" s="3"/>
      <c r="G61" s="3"/>
    </row>
  </sheetData>
  <printOptions horizontalCentered="1"/>
  <pageMargins left="0.25" right="0.25" top="0.5" bottom="0.5" header="0.5" footer="0.5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24</vt:i4>
      </vt:variant>
    </vt:vector>
  </HeadingPairs>
  <TitlesOfParts>
    <vt:vector size="37" baseType="lpstr">
      <vt:lpstr>MAY-JUNE_2017-18_PMT-12</vt:lpstr>
      <vt:lpstr>APR-MAY_2017-18_PMT-11</vt:lpstr>
      <vt:lpstr>MAR-APR_2017-18_PMT-10</vt:lpstr>
      <vt:lpstr>JAN-FEB_2017-18_PMT-9</vt:lpstr>
      <vt:lpstr>JAN-FEB_2017-18_PMT-8</vt:lpstr>
      <vt:lpstr>DEC-JAN_2017-18_PMT-7</vt:lpstr>
      <vt:lpstr>NOV-DEC_2017-18_PMT-6</vt:lpstr>
      <vt:lpstr>OCT-NOV_2017-18_PMT-5</vt:lpstr>
      <vt:lpstr>SEPT-OCT_2017-18_PMT-4</vt:lpstr>
      <vt:lpstr>AUG-SEPT_2017-18_PMT-3</vt:lpstr>
      <vt:lpstr>JULY_2017-18_PMT-2</vt:lpstr>
      <vt:lpstr>JULY_2017-18_PMT-1</vt:lpstr>
      <vt:lpstr>Sheet1</vt:lpstr>
      <vt:lpstr>'APR-MAY_2017-18_PMT-11'!Print_Area</vt:lpstr>
      <vt:lpstr>'AUG-SEPT_2017-18_PMT-3'!Print_Area</vt:lpstr>
      <vt:lpstr>'DEC-JAN_2017-18_PMT-7'!Print_Area</vt:lpstr>
      <vt:lpstr>'JAN-FEB_2017-18_PMT-8'!Print_Area</vt:lpstr>
      <vt:lpstr>'JAN-FEB_2017-18_PMT-9'!Print_Area</vt:lpstr>
      <vt:lpstr>'JULY_2017-18_PMT-1'!Print_Area</vt:lpstr>
      <vt:lpstr>'JULY_2017-18_PMT-2'!Print_Area</vt:lpstr>
      <vt:lpstr>'MAR-APR_2017-18_PMT-10'!Print_Area</vt:lpstr>
      <vt:lpstr>'MAY-JUNE_2017-18_PMT-12'!Print_Area</vt:lpstr>
      <vt:lpstr>'NOV-DEC_2017-18_PMT-6'!Print_Area</vt:lpstr>
      <vt:lpstr>'OCT-NOV_2017-18_PMT-5'!Print_Area</vt:lpstr>
      <vt:lpstr>'SEPT-OCT_2017-18_PMT-4'!Print_Area</vt:lpstr>
      <vt:lpstr>'APR-MAY_2017-18_PMT-11'!Print_Titles</vt:lpstr>
      <vt:lpstr>'AUG-SEPT_2017-18_PMT-3'!Print_Titles</vt:lpstr>
      <vt:lpstr>'DEC-JAN_2017-18_PMT-7'!Print_Titles</vt:lpstr>
      <vt:lpstr>'JAN-FEB_2017-18_PMT-8'!Print_Titles</vt:lpstr>
      <vt:lpstr>'JAN-FEB_2017-18_PMT-9'!Print_Titles</vt:lpstr>
      <vt:lpstr>'JULY_2017-18_PMT-1'!Print_Titles</vt:lpstr>
      <vt:lpstr>'JULY_2017-18_PMT-2'!Print_Titles</vt:lpstr>
      <vt:lpstr>'MAR-APR_2017-18_PMT-10'!Print_Titles</vt:lpstr>
      <vt:lpstr>'MAY-JUNE_2017-18_PMT-12'!Print_Titles</vt:lpstr>
      <vt:lpstr>'NOV-DEC_2017-18_PMT-6'!Print_Titles</vt:lpstr>
      <vt:lpstr>'OCT-NOV_2017-18_PMT-5'!Print_Titles</vt:lpstr>
      <vt:lpstr>'SEPT-OCT_2017-18_PMT-4'!Print_Titles</vt:lpstr>
    </vt:vector>
  </TitlesOfParts>
  <Company>SMMUSD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Microsoft Office User</cp:lastModifiedBy>
  <cp:lastPrinted>2018-07-10T19:29:03Z</cp:lastPrinted>
  <dcterms:created xsi:type="dcterms:W3CDTF">2005-07-22T16:23:32Z</dcterms:created>
  <dcterms:modified xsi:type="dcterms:W3CDTF">2020-05-21T19:47:59Z</dcterms:modified>
</cp:coreProperties>
</file>